
<file path=[Content_Types].xml><?xml version="1.0" encoding="utf-8"?>
<Types xmlns="http://schemas.openxmlformats.org/package/2006/content-types">
  <Default Extension="xml" ContentType="application/xml"/>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7127"/>
  <workbookPr showInkAnnotation="0" autoCompressPictures="0"/>
  <bookViews>
    <workbookView xWindow="80" yWindow="0" windowWidth="37800" windowHeight="17180" tabRatio="525"/>
  </bookViews>
  <sheets>
    <sheet name="Climate Instruments" sheetId="1" r:id="rId1"/>
    <sheet name="Column Keys" sheetId="3" r:id="rId2"/>
    <sheet name="References" sheetId="4" r:id="rId3"/>
    <sheet name="Data Limitations" sheetId="5" r:id="rId4"/>
    <sheet name="PROJECT INPUT SHEET" sheetId="6" r:id="rId5"/>
  </sheets>
  <definedNames>
    <definedName name="_1__xlnm._FilterDatabase">'Climate Instruments'!$A$4:$R$234</definedName>
    <definedName name="_2__xlnm._FilterDatabase_1">'Climate Instruments'!$A$4:$R$234</definedName>
    <definedName name="_xlnm._FilterDatabase" localSheetId="0" hidden="1">'Climate Instruments'!$A$4:$R$258</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Q184" i="1" l="1"/>
  <c r="Q183" i="1"/>
  <c r="Q192" i="1"/>
  <c r="M254" i="1"/>
  <c r="M255" i="1"/>
  <c r="M256" i="1"/>
  <c r="M257" i="1"/>
  <c r="M258" i="1"/>
  <c r="M253" i="1"/>
  <c r="M252" i="1"/>
  <c r="M249" i="1"/>
  <c r="M248" i="1"/>
  <c r="M236"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42" i="1"/>
  <c r="M143" i="1"/>
  <c r="M144" i="1"/>
  <c r="M145" i="1"/>
  <c r="M146" i="1"/>
  <c r="M147" i="1"/>
  <c r="M148" i="1"/>
  <c r="M149" i="1"/>
  <c r="M150" i="1"/>
  <c r="M93" i="1"/>
  <c r="M94" i="1"/>
  <c r="M95" i="1"/>
  <c r="M96" i="1"/>
  <c r="M97" i="1"/>
  <c r="M98" i="1"/>
  <c r="M99" i="1"/>
  <c r="M100" i="1"/>
  <c r="M101" i="1"/>
  <c r="M102" i="1"/>
  <c r="M103" i="1"/>
  <c r="M104" i="1"/>
  <c r="M105" i="1"/>
  <c r="M106" i="1"/>
  <c r="M107" i="1"/>
  <c r="M108" i="1"/>
  <c r="M109" i="1"/>
  <c r="M110" i="1"/>
  <c r="M111" i="1"/>
  <c r="M112" i="1"/>
  <c r="M80" i="1"/>
  <c r="M81" i="1"/>
  <c r="M82" i="1"/>
  <c r="M83" i="1"/>
  <c r="M84" i="1"/>
  <c r="M85" i="1"/>
  <c r="M86" i="1"/>
  <c r="M87" i="1"/>
  <c r="M88" i="1"/>
  <c r="M89" i="1"/>
  <c r="M90" i="1"/>
  <c r="M91" i="1"/>
  <c r="M71" i="1"/>
  <c r="M72" i="1"/>
  <c r="M73" i="1"/>
  <c r="M74" i="1"/>
  <c r="M75" i="1"/>
  <c r="M76" i="1"/>
  <c r="M77" i="1"/>
  <c r="M78" i="1"/>
  <c r="M79" i="1"/>
  <c r="M66" i="1"/>
  <c r="M62" i="1"/>
  <c r="M67" i="1"/>
  <c r="M151" i="1"/>
  <c r="M207" i="1"/>
  <c r="L163" i="1"/>
  <c r="A2" i="1"/>
  <c r="M60" i="1"/>
  <c r="M70" i="1"/>
  <c r="M203" i="1"/>
  <c r="M92" i="1"/>
  <c r="L156" i="1"/>
  <c r="M214" i="1"/>
  <c r="L152" i="1"/>
  <c r="L154" i="1"/>
  <c r="M215" i="1"/>
  <c r="K158" i="1"/>
  <c r="L158" i="1"/>
  <c r="L162" i="1"/>
  <c r="L164" i="1"/>
  <c r="M197" i="1"/>
  <c r="L161" i="1"/>
</calcChain>
</file>

<file path=xl/comments1.xml><?xml version="1.0" encoding="utf-8"?>
<comments xmlns="http://schemas.openxmlformats.org/spreadsheetml/2006/main">
  <authors>
    <author/>
  </authors>
  <commentList>
    <comment ref="K5" authorId="0">
      <text>
        <r>
          <rPr>
            <sz val="9"/>
            <color indexed="8"/>
            <rFont val="Calibri"/>
            <family val="2"/>
          </rPr>
          <t>p. 30, project design document</t>
        </r>
      </text>
    </comment>
    <comment ref="L5" authorId="0">
      <text>
        <r>
          <rPr>
            <sz val="9"/>
            <color indexed="8"/>
            <rFont val="Calibri"/>
            <family val="2"/>
          </rPr>
          <t>Range of expected income in second crediting period (p. 31, project design document)
Choose fixed amount for CER values (expected total undiscounted revenues at 10 $/CER, 3x7 years crediting, excluding transaction cost)
(CITS, p. 38)</t>
        </r>
      </text>
    </comment>
    <comment ref="M5" authorId="0">
      <text>
        <r>
          <rPr>
            <sz val="9"/>
            <color indexed="8"/>
            <rFont val="Calibri"/>
            <family val="2"/>
          </rPr>
          <t>Funding is from the national and the district government through budgetary allocations and does not include any official development assistance and is not counted towards the financial obligations of Annex 1 parties (p. 9, project design doc).</t>
        </r>
      </text>
    </comment>
    <comment ref="N5" authorId="0">
      <text>
        <r>
          <rPr>
            <b/>
            <sz val="9"/>
            <color indexed="8"/>
            <rFont val="Tahoma"/>
            <family val="2"/>
          </rPr>
          <t xml:space="preserve">Karl Peet:
</t>
        </r>
        <r>
          <rPr>
            <sz val="9"/>
            <color indexed="8"/>
            <rFont val="Tahoma"/>
            <family val="2"/>
          </rPr>
          <t>Reformat all dates in YYYY/MM/DD format</t>
        </r>
      </text>
    </comment>
    <comment ref="Q5" authorId="0">
      <text>
        <r>
          <rPr>
            <sz val="9"/>
            <color indexed="8"/>
            <rFont val="Calibri"/>
            <family val="2"/>
          </rPr>
          <t>Confirm numbers; inconsistency between UNFCCC website and project design document</t>
        </r>
      </text>
    </comment>
    <comment ref="C60" authorId="0">
      <text>
        <r>
          <rPr>
            <sz val="9"/>
            <color indexed="8"/>
            <rFont val="Tahoma"/>
            <family val="2"/>
          </rPr>
          <t>Energy efficiency for railway company; does not necessarily increase provision of sustainable transport (but likely to reduce costs for KTZ).</t>
        </r>
      </text>
    </comment>
    <comment ref="K69" authorId="0">
      <text>
        <r>
          <rPr>
            <b/>
            <sz val="9"/>
            <color indexed="8"/>
            <rFont val="Tahoma"/>
            <family val="2"/>
          </rPr>
          <t xml:space="preserve">Karl Peet:
</t>
        </r>
        <r>
          <rPr>
            <sz val="9"/>
            <color indexed="8"/>
            <rFont val="Tahoma"/>
            <family val="2"/>
          </rPr>
          <t>ADB funding for TA project totals one million USD - is this considered total project cost?
file:///C:/Users/Peeto/Downloads/ADB-Project-40080023.pdf</t>
        </r>
      </text>
    </comment>
    <comment ref="L69" authorId="0">
      <text>
        <r>
          <rPr>
            <sz val="9"/>
            <color indexed="8"/>
            <rFont val="Tahoma"/>
            <family val="2"/>
          </rPr>
          <t>'Endorsed funding,' per https://www.climateinvestmentfunds.org/cif/content/Schedule_of_Project_Approvals_CTF
(units unlcear - 000?)</t>
        </r>
      </text>
    </comment>
    <comment ref="C145" authorId="0">
      <text>
        <r>
          <rPr>
            <sz val="9"/>
            <color indexed="8"/>
            <rFont val="Calibri"/>
            <family val="2"/>
          </rPr>
          <t>The proposed project aims to reduce greenhouse gas emissions associated with the transport system in Dushanbe, the capital of Tajikistan, while improving access for all residents</t>
        </r>
      </text>
    </comment>
    <comment ref="L158" authorId="0">
      <text>
        <r>
          <rPr>
            <b/>
            <sz val="9"/>
            <color indexed="8"/>
            <rFont val="Tahoma"/>
            <family val="2"/>
          </rPr>
          <t xml:space="preserve">Marco:
</t>
        </r>
        <r>
          <rPr>
            <sz val="9"/>
            <color indexed="8"/>
            <rFont val="Tahoma"/>
            <family val="2"/>
          </rPr>
          <t>BMUB</t>
        </r>
      </text>
    </comment>
    <comment ref="Q168" authorId="0">
      <text>
        <r>
          <rPr>
            <b/>
            <sz val="9"/>
            <color indexed="8"/>
            <rFont val="Tahoma"/>
            <family val="2"/>
          </rPr>
          <t xml:space="preserve">Marco:
</t>
        </r>
        <r>
          <rPr>
            <sz val="9"/>
            <color indexed="8"/>
            <rFont val="Tahoma"/>
            <family val="2"/>
          </rPr>
          <t>Notes</t>
        </r>
      </text>
    </comment>
    <comment ref="K169" authorId="0">
      <text>
        <r>
          <rPr>
            <b/>
            <sz val="9"/>
            <color indexed="8"/>
            <rFont val="Tahoma"/>
            <family val="2"/>
          </rPr>
          <t xml:space="preserve">Marco:
</t>
        </r>
        <r>
          <rPr>
            <sz val="9"/>
            <color indexed="8"/>
            <rFont val="Tahoma"/>
            <family val="2"/>
          </rPr>
          <t>500 million yen</t>
        </r>
      </text>
    </comment>
    <comment ref="K173" authorId="0">
      <text>
        <r>
          <rPr>
            <b/>
            <sz val="9"/>
            <color indexed="8"/>
            <rFont val="Tahoma"/>
            <family val="2"/>
          </rPr>
          <t xml:space="preserve">Marco:
</t>
        </r>
        <r>
          <rPr>
            <sz val="9"/>
            <color indexed="8"/>
            <rFont val="Tahoma"/>
            <family val="2"/>
          </rPr>
          <t>approx. 750.000 million Baht</t>
        </r>
      </text>
    </comment>
    <comment ref="K176" authorId="0">
      <text>
        <r>
          <rPr>
            <b/>
            <sz val="9"/>
            <color indexed="8"/>
            <rFont val="Tahoma"/>
            <family val="2"/>
          </rPr>
          <t xml:space="preserve">Marco:
</t>
        </r>
        <r>
          <rPr>
            <sz val="9"/>
            <color indexed="8"/>
            <rFont val="Tahoma"/>
            <family val="2"/>
          </rPr>
          <t>approx. 8 billion yen</t>
        </r>
      </text>
    </comment>
    <comment ref="Q176" authorId="0">
      <text>
        <r>
          <rPr>
            <b/>
            <sz val="9"/>
            <color indexed="8"/>
            <rFont val="Tahoma"/>
            <family val="2"/>
          </rPr>
          <t xml:space="preserve">Marco:
</t>
        </r>
        <r>
          <rPr>
            <sz val="9"/>
            <color indexed="8"/>
            <rFont val="Tahoma"/>
            <family val="2"/>
          </rPr>
          <t>figure per Line</t>
        </r>
      </text>
    </comment>
    <comment ref="Q178" authorId="0">
      <text>
        <r>
          <rPr>
            <b/>
            <sz val="9"/>
            <color indexed="8"/>
            <rFont val="Tahoma"/>
            <family val="2"/>
          </rPr>
          <t xml:space="preserve">Marco:
</t>
        </r>
        <r>
          <rPr>
            <sz val="9"/>
            <color indexed="8"/>
            <rFont val="Tahoma"/>
            <family val="2"/>
          </rPr>
          <t>figure per line</t>
        </r>
      </text>
    </comment>
    <comment ref="C222" authorId="0">
      <text>
        <r>
          <rPr>
            <b/>
            <sz val="9"/>
            <color indexed="8"/>
            <rFont val="Calibri"/>
            <family val="2"/>
          </rPr>
          <t xml:space="preserve">Berni Reifeld:
</t>
        </r>
        <r>
          <rPr>
            <sz val="9"/>
            <color indexed="8"/>
            <rFont val="Calibri"/>
            <family val="2"/>
          </rPr>
          <t>Project not found in NAMA database - this is the SLOCAT case study about the project</t>
        </r>
      </text>
    </comment>
  </commentList>
</comments>
</file>

<file path=xl/sharedStrings.xml><?xml version="1.0" encoding="utf-8"?>
<sst xmlns="http://schemas.openxmlformats.org/spreadsheetml/2006/main" count="2125" uniqueCount="836">
  <si>
    <t>This database is a WORK IN PROGRESS, and the information is not complete. The data shown may contain errors or omissions and cannot be considered exhaustive</t>
  </si>
  <si>
    <t>Basic Information</t>
  </si>
  <si>
    <t>Project Information</t>
  </si>
  <si>
    <t>Funding Amount (million USD)</t>
  </si>
  <si>
    <t>Time Frame</t>
  </si>
  <si>
    <t xml:space="preserve">After adding your comments, please send the revised document to alice.yiu@slocatpartnership.org </t>
  </si>
  <si>
    <t>Climate Finance Instrument</t>
  </si>
  <si>
    <t xml:space="preserve"> Project ID</t>
  </si>
  <si>
    <t>Project Title</t>
  </si>
  <si>
    <t>Project Description</t>
  </si>
  <si>
    <t>Transport Subsector</t>
  </si>
  <si>
    <t>Orientation (Avoid-Shift-Improve)</t>
  </si>
  <si>
    <t>Project Location</t>
  </si>
  <si>
    <t>Implementing Agency</t>
  </si>
  <si>
    <t>Project Status</t>
  </si>
  <si>
    <t>Total Project Cost</t>
  </si>
  <si>
    <t>Total Climate Instrument Funding</t>
  </si>
  <si>
    <t>% Climate Instrument Funding</t>
  </si>
  <si>
    <t xml:space="preserve">Date Approved/ Registered </t>
  </si>
  <si>
    <t>Expected Project Start</t>
  </si>
  <si>
    <t>Expected Project Completion</t>
  </si>
  <si>
    <t>Projected MtCO2e Reduced (per annum)</t>
  </si>
  <si>
    <t xml:space="preserve"> Emission Methodology</t>
  </si>
  <si>
    <t>Notes</t>
  </si>
  <si>
    <t>CDM</t>
  </si>
  <si>
    <t>BRT Bogotá, Colombia: TransMilenio Phase II to IV</t>
  </si>
  <si>
    <t xml:space="preserve">The goal of TRANSMILENIO is to establish a sustainable mass urban transport system based on a Bus Rapid Transit (BRT) system. TRANSMILENIO phase II-IV which is the project presented is an extension of phase I. Phase I is not part of this CDM project. </t>
  </si>
  <si>
    <t>BRT</t>
  </si>
  <si>
    <t>S</t>
  </si>
  <si>
    <t>Colombia</t>
  </si>
  <si>
    <t>Under Implementation</t>
  </si>
  <si>
    <t>80-170</t>
  </si>
  <si>
    <t xml:space="preserve">AM0031 </t>
  </si>
  <si>
    <t>Hero Electric Vehicles, India</t>
  </si>
  <si>
    <t>The project activity is to use electric instead of fossil fuel powered scooters in various cities and regions of India. The usage of electricity powered scooters instead of fossil fuel powered ones leads to lower GHG emissions per distance driven. This is proven in the respective ER calculations. Project vehicles included are those sold directly or through authorised dealers. Clients acquiring an electric vehicle from Hero Eco Tech. Ltd. sign an agreement which transfers the CER ownership to Hero Eco Tech. Ltd. Thus avoiding issues of double counting. Only vehicles are counted where such an agreement has been signed. Vehicle production numbers of Hero Eco Tech. Ltd. as well as total vehicle sales of Hero Eco Tech. Ltd. might thus be higher than vehicles included in the project.</t>
  </si>
  <si>
    <t>Vehicle Efficiency</t>
  </si>
  <si>
    <t>I</t>
  </si>
  <si>
    <t>India</t>
  </si>
  <si>
    <t>AMS-III.C. ver. 10</t>
  </si>
  <si>
    <t>Nittsu Fuel Efficiency Improvement with Digital Tachograph Systems on Road Freight Transportation CDM Project in Malaysia</t>
  </si>
  <si>
    <t>The Nittsu Fuel Efficiency Improvement with Digital Tachograph Systems on Road Freight Transportation CDM Project in Malaysia (hereafter referred to as the “Project” or the “Project Activity”) is a Type III small-scale CDM project activity which is developed by Nippon Express (Malaysia) Sdn. Bhd. (“NEM”) and Nittsu Transport Service (M) Sdn. Bhd. (“NTS”), affiliated companies of Nippon Express Co., Ltd. (“Nittsu”), one of the leading global logistics providers with headquarters in Tokyo, Japan.</t>
  </si>
  <si>
    <t>Biofuels</t>
  </si>
  <si>
    <t>Malaysia</t>
  </si>
  <si>
    <t>AMS-III.C. ver. 11</t>
  </si>
  <si>
    <t>BRT Metroplus Medellin, Columbia</t>
  </si>
  <si>
    <t>The objective of the BRT (Bus Rapid Transit) Metroplus in Medellin, Colombia is to establish an efficient, safe, rapid, convenient, comfortable and effective modern mass transit system based on a BRT system.</t>
  </si>
  <si>
    <t>AM0031 ver. 3</t>
  </si>
  <si>
    <t>BRT Chongqing Lines 1-4, China</t>
  </si>
  <si>
    <t>The objective of the BRT Chongqing is to establish an efficient, safe, rapid, convenient, comfortable and effective modern mass transit system based on a Bus Rapid Transit (BRT) system. Chongqing is a municipality directly under the Central Government similar to Beijing or Shanghai. Chongqing is the largest industrial and commercial centre in southwest China, and a hub of land and water transportation in the upper Yangtze valley. The municipality has more than 30 million inhabitants. The population of the urban area of Chongqing was 9.1 million in 2005 although this figure is disputed owing to difficulties as to where the urban area of Chongqing begins and ends.</t>
  </si>
  <si>
    <t>China</t>
  </si>
  <si>
    <t>ACM0016 ver. 2</t>
  </si>
  <si>
    <t>Plant-Oil Production for Usage in Vehicles, Paraguay</t>
  </si>
  <si>
    <t>The project intends to substitute fossil diesel fuel used in transport with plant-oil (vegetable oil is often used as equivalent term). Emission reductions occur due to the differential of GHG emissions of plant-oil versus the amount of diesel substituted through the bio-fuel based on the relative calorific values of the two fuels. Diesel fuel is imported in Paraguay and costly. Bio-fuel is to the moment only used marginally although Paraguay has a regulation which promotes the usage of bio-fuels (law 2748 dated 07.10.2005 for the promotion of biofuels). Reasons for the marginal usage of bio-fuel are the high cost of oil-seeds making e.g. biodiesel production financially non-viable as well as lack of investment in this area.</t>
  </si>
  <si>
    <t>Paraguay</t>
  </si>
  <si>
    <t>Lanzhou Bus Rapid Transit (BRT) Project</t>
  </si>
  <si>
    <t>Currently being developed, the proposed Lanzhou BRT will be featured with, amongst others, a new infrastructure consisting of 12.3 kilometres of dedicated bus lanes, flexible operation making allowance for both new specialized BRT buses and existing buses, at-grade boarding and alighting, real-time bus operation information displays, pre-boarding fare collection and fare verification, free transfers between routes, automatic vehicle location technology, centralized control providing monitoring and communications to scheduling services and real-time response to contingencies.</t>
  </si>
  <si>
    <t>Busan Metro Line 1 Dadae</t>
  </si>
  <si>
    <t>The objective of the project is the establishment and operation of an efficient, safe, rapid, convenient, comfortable and effective modern mass transit system with high ridership capacity in Busan, Korea. The project metro is an extension of Line 1 with 6 additional stations linking Sinpyeong to Dadae.</t>
  </si>
  <si>
    <t>Metro</t>
  </si>
  <si>
    <t>Republic of Korea</t>
  </si>
  <si>
    <t>Daegu Metro 3th Urban Railroad</t>
  </si>
  <si>
    <t>The objective of the project is the establishment and operation of an efficient, safe, rapid, convenient, comfortable and effective modern mass transit system with high ridership capacity linking Chilgok to Beommul in Daegu, Korea. The metropolitan city of Daegu had around 2.5 million inhabitants in the year 2010. The Mass Rapid Transit System (MRTS) proposed is a fully elevated monorail with a length of 24 km and 30 stations expecting to transport in the first operational year around 84 million passengers. The MRTS line will be extended by a total of 4 km until the year 2031. Construction of the metro started 30/06/2009 and the operational start is expected for the year 2015. The project is the third MRTS line in Daegu. Lines 1 and 2 both started construction prior to the year 2000 and are both operational. Line 3 is a critical element as it runs N-S and therefore increases considerably the city coverage as lines 1 and 2 both run E-W(see section A.4.1.4. Map 2) thus making the entire MRTS system more attractive to inhabitants while reducing the necessity of building new roads.</t>
  </si>
  <si>
    <t>MIO Cali, Colombia</t>
  </si>
  <si>
    <t>The objective of the BRT MIO (Masivo Integrado de Occidente) Cali is to establish an efficient, safe, rapid, convenient, comfortable and effective modern mass transit system based on a Bus Rapid Transit (BRT) system. MIO is a comprehensive Bus Rapid Transit (BRT) system similar to TransMilenio Bogotá, including feeder, trunk and pre-trunk routes. The full project shall be accomplished in three phases, all of which form part of the CDM project.</t>
  </si>
  <si>
    <t>2010/19/10</t>
  </si>
  <si>
    <t>Mode-shift of passengers from private vehicles to MRTS for Gurgaon metro</t>
  </si>
  <si>
    <t>The objective of the project is the establishment and operation of an efficient, safe, rapid, convenient, comfortable and effective modern mass transit system with high ridership capacity in Gurgaon City, located at the southern periphery of Delhi, India. The Mass Rapid Transit System (MRTS) proposed is an elevated heavy duty metro with a length of4.9 km expecting to transport on average around 300,000 passengers daily. The metro line is connected to the DMRC (Delhi Metro Rail Corporation Ltd) Phase II line from QM to Gurgaon which forms part of the CDM project “Metro Delhi, India”. Construction of the metro line started July 1st 2010 and the metro is expected to be operational by January 1st 2013.</t>
  </si>
  <si>
    <t>AMS-III.C. ver. 13</t>
  </si>
  <si>
    <t>LRT System in Tunis</t>
  </si>
  <si>
    <t>The objective of the project is the establishment and operation of an efficient, safe, rapid, convenient, comfortable and effective modern mass transit system in Tunis, Tunisia. The Mass Rapid Transit System (MRTS) proposed is a new Light Rail Train (LRT) system. Tunis has prior project a rail-based tram system (called metro légere) and suburban rail but no LRT. This will be the first LRT to be constructed in the country. The project includes the establishment of 2 new lines (Line D and Line E) totaling 19.5km of new rail tracks which project to transport annually 109 million passengers. These 2 lines are the first part of a LRT system (see section A.4.1.4). Construction of the first stretch started October 2010 with full operations expected by 2015.</t>
  </si>
  <si>
    <t>Tunisia</t>
  </si>
  <si>
    <t>Metro Delhi, India</t>
  </si>
  <si>
    <t>The objective of the project is the establishment and operation of an efficient, safe, rapid, convenient, comfortable and effective modern mass transit system ensuring high ridership levels in the city of Delhi, India. The city has in total around 14 million inhabitants thus being the 2nd largest city in India. The Mass Rapid Transit System (MRTS) proposed is a partially elevated, partially underground and partially at-grade heavy duty metro with a length of 102 km expecting to transport on average in 2011 around 1.1 million passengers daily.</t>
  </si>
  <si>
    <t>Demonstration project for annual production 4, 000, 000 m3 biogas from organic waste in Anyang City</t>
  </si>
  <si>
    <t>Demonstration project for annual production 4, 000, 000 m3 biogas from organic waste in Anyang City (hereinafter referred to as the “Project”), developed by Anyang Sino-Danish Biogas Energy Co.,Ltd., (hereinafter referred to as the “ Project Owner”), locates in south of Tanggou Landfill, Matoujian Village, Longan District, Anyang City, Henan Province, China. The purpose of the Project is to: (a) avoid methane emissions from existing human faeces and animal manure treatment system; (b) replace the more-GHG fossil fuel, i.e. the compressed nature gas (CNG) for combustion in vehicles by Bio-CNG in Anyang City.</t>
  </si>
  <si>
    <t>2010/17/12</t>
  </si>
  <si>
    <t>AMS-III.T.</t>
  </si>
  <si>
    <t>Cable Cars Metro Medellín, Colombia</t>
  </si>
  <si>
    <t>The project is the construction and operation of six cable cars in the city of Medellin, Colombia. All lines are operated by Empresa de Transporte Masivo del Valle de Aburrá Ltda. (ETMVA). They are used as mass transit options in hilly areas of the city. The cable cars are an integrative part of the metro system of Medellin with a pre-pay fare system and seamless transfer to the metro. Using cable cars as a mass transit option is unique worldwide. Only two comparable systems operate currently world-wide, both however with much lower capacity.</t>
  </si>
  <si>
    <t>2011/30/06</t>
  </si>
  <si>
    <t>ACM0016</t>
  </si>
  <si>
    <t>Guiyang MRTS Line I Project</t>
  </si>
  <si>
    <t>The objective of the Guiyang MRTS Line I Project is to establish and operate an efficient, safe, rapid, convenient, comfortable and effective modern mass transit system in Guiyang City, Guizhou Province, China. Guiyang has 4.61 million inhabitants in total, serving as the capital city, economic and culture centre of Guizhou Province. The project, as the starting part of Guiyang urban rail transit network plan, is 31.495 km’s2 long, consisted of underground, and elevated part, and supposed to be transporting at least 600,000 passengers per day.</t>
  </si>
  <si>
    <t>2010/26/04</t>
  </si>
  <si>
    <t>AMS-III.U.</t>
  </si>
  <si>
    <t>Bus Rapid Transit (BRT) in Guatemala City</t>
  </si>
  <si>
    <t>The objective of the BRT (Bus Rapid Transit) in Guatemala City, Guatemala is to establish an efficient, safe, rapid, convenient, comfortable and effective modern mass transit system based on a BRT system. Metropolitan Guatemala City has a population of around 3.1 million inhabitants. The situation before the project is around 570,000 passenger cars, 150,000 motorcycles, 9,000 taxis and around 3,900 public transit buses plying the city. Public transport buses are owned by numerous different private enterprises. Prior project the city of Guatemala had established one pilot BRT lane (called Eje Suroeste) without integrated feeder connection6 and without system integration but as measure to gain political momentum, acceptance of people and as testing ground. The emission reductions of this lane are not included in the project. The existing BRT route does not compete with the project activity and will not be replaced by the project activity. Rather the project activity will extend the stand-alone BRT line and create synergies making the line more attractive for passengers as more routes are opened with an integrated fare scheme and more travel options inside the same system exist. The existing BRT line of 12.5 km length is more of a pilot, stand-alone bus lane without the system components including network of trunk routes, establishment and integration with feeder routes, entire system management and tariff integration as the project establishes which is therefore of a different quality/approach and outreach. As the project activity will not replace the existing BRT trunk route it is, in line with the methodology, not considered as baseline public transport.</t>
  </si>
  <si>
    <t>Guatemala</t>
  </si>
  <si>
    <t>2011/16/12</t>
  </si>
  <si>
    <t>Installation of Low Green House Gases (GHG) emitting rolling stock cars in metro system</t>
  </si>
  <si>
    <t>The project activity operates low GHG emitting rolling stocks having regenerative braking system in Delhi Metro Rail Corporation (DMRC). The project activity replaces the conventional electro-dynamic rheostatic braking technology, with regenerative braking technology fitted rolling stocks. The regenerated electrical energy reduces the consumption of equivalent grid electrical energy required by the powering trains, thereby conserving electrical energy and subsequently leading to GHG emission reduction</t>
  </si>
  <si>
    <t>2011/30/05</t>
  </si>
  <si>
    <t>BRT Transmetro Barranquilla, Colombia</t>
  </si>
  <si>
    <t>The objective of the BRT (Bus Rapid Transit) Transmetro in Barranquilla, Colombia is to establish an efficient, safe, rapid, convenient, comfortable and effective modern mass transit system based on a BRT system. Metropolitan Barranquilla has a population of around 1.9 million inhabitants. The situation before the project is around 44,000 passenger cars, 32,000 motorcycles, more than 14,000 taxis and around 3,700 public transit buses plying the city. Public transport buses are owned and managed by 26 different private enterprises owing between 17 and 425 small, medium or large units each with an average age of 8 years.</t>
  </si>
  <si>
    <t>2012/19/12</t>
  </si>
  <si>
    <t>ACM0016 ver. 3</t>
  </si>
  <si>
    <t>Incheon Metro Line 2</t>
  </si>
  <si>
    <t>The Seoul National Capital Area (SNCA) is taken as project area. The SNCA is technically distinct from the Seoul Metropolitan Area (SMA), as the former is a fixed entity, while the latter refers to places currently considered under the economic, industrial and cultural influence of Seoul. This corresponds to the Eurostat, the European Union's statistical agency, concept of Larger Urban Zone (LUZ) with a concept known as the "functional urban region." Incheon forms part of SNCA. This is the area in which trip originations and trip destinations are located. SNCA has a population of around 25 million inhabitants.</t>
  </si>
  <si>
    <t>2012/13/03</t>
  </si>
  <si>
    <t>MEGABUS, Pereira, Colombia</t>
  </si>
  <si>
    <t>The objective of SITM MEGABUS (Sistema Integrada de Transporte Masivo Para el Area Metropolitana de Centro Occidente) Pereira is to establish an efficient, safe, rapid, convenient, comfortable and effective modern mass transit system based on a Bus Rapid Transit (BRT) system. MEGABUS is a comprehensive BRT system similar to TransMilenio Bogotá, including feeder and trunk routes. It serves the municipalities of Pereira, Dos Quebradas and La Virginia with a total population of nearly 1 million persons.</t>
  </si>
  <si>
    <t>2012/23/07</t>
  </si>
  <si>
    <t>CTF</t>
  </si>
  <si>
    <t xml:space="preserve">CO-L1096
CO-L1096
CO-L1096
CO-L1096
</t>
  </si>
  <si>
    <t>Technological Transformation Program for Bogota’s Integrated Public Transport System (IDB)</t>
  </si>
  <si>
    <t xml:space="preserve"> The main objective of the program is to improve public transportation in Bogotá. The specific goals are to reduce the operating costs of transportation as well as local pollution and greenhouse gas (GHG) emissions associated with Bogotá’s public transportation system. </t>
  </si>
  <si>
    <t>IDB</t>
  </si>
  <si>
    <t>CO-L1091</t>
  </si>
  <si>
    <t xml:space="preserve">Colombia - Strategic Public Transportation Systems (SETP) Program </t>
  </si>
  <si>
    <t>The GOC, through its National Department of Planning, has been assessing the mobility needs of twelve medium-size cities. This operation will assist the Ministry of Transportation (MT) to support these cities in their efforts to improve their mass transit systems and traffic in general. Initially, the cities identified include Santa Marta, Pasto, Armenia, Popayán, Valledupar and Manizales.</t>
  </si>
  <si>
    <t>Public/ Urban Transport</t>
  </si>
  <si>
    <t>Mumbai Metro One, India</t>
  </si>
  <si>
    <t>The objective of the project is the establishment and operation of an efficient, safe, rapid, convenient, comfortable and effective modern mass transit system ensuring high ridership levels along VersovaAndheri-Ghatkopar (VAG) in Metro Mumbai, India. The Metropolitan Mumbai Region (MMR) had 19 million inhabitants in the year 2001 of which Greater Mumbai had 12 million being thus the most populous city in India and the world’s fifth most populous metropolitan area. The Mass Rapid Transit System proposed is an elevated heavy duty metro with a length of 11.4km expecting to transport on average more than 600’000 passengers daily over an average trip distance of around 6 km. Construction of the metro started March 2008 with full operations expected by September 2011. The project is part of a larger scheme of metro development in Mumbai and constitutes the first corridor of phase I of the metro. Total Phase I is expected to amount to around 64 km of metro.</t>
  </si>
  <si>
    <t>2012/24/09</t>
  </si>
  <si>
    <t>Electrotherm Electric Vehicles, India</t>
  </si>
  <si>
    <t>The project activity is to use electric instead of fossil fuel powered 2-wheelers in various cities and regions of India. The usage of electricity powered scooters instead of fossil fuel powered ones leads to lower GHG emissions per distance driven. This is proven in the respective ER calculations. Project vehicles included are those sold directly or through authorised dealers. Clients acquiring an electric vehicle from Electrotherm India Ltd. sign an agreement which transfers the CER ownership to Electrotherm India Ltd. thus avoiding issues of double counting. Only vehicles are counted where such an agreement has been signed. Vehicle production numbers of Electrotherm India Ltd.as well as total vehicle sales of Electrotherm India Ltd. will thus be higher than vehicles included in the project.</t>
  </si>
  <si>
    <t>2012/27/09/</t>
  </si>
  <si>
    <t>Lohia Auto Industries Electric Vehicles, India</t>
  </si>
  <si>
    <t>The project activity is to use electric 2-wheelers instead of fossil fuel powered scooters and mopeds in various cities and regions of India. The usage of electricity powered 2-wheelers instead of fossil fuel powered ones leads to lower GHG emissions. This is proven in the respective ER calculations. Project vehicles included are those sold directly or through authorised dealers. Clients acquiring an electric 2-wheelers from Lohia Auto Industries sign an agreement which transfers the CER ownership to Lohia Auto Industries thus avoiding issues of double counting. Only vehicles are counted where such an agreement has been signed.</t>
  </si>
  <si>
    <t>EKO electric vehicles, India</t>
  </si>
  <si>
    <t>The project activity is to use electric instead of fossil fuel powered scooters in various cities and regions of India. The usage of electricity powered 2-wheelers instead of fossil fuel powered ones leads to lower GHG emissions. This is proven in the respective ER calculations. Project vehicles included are those sold directly or through authorised dealers. Clients acquiring an electric vehicle from EKO Vehicles Private Limited sign an agreement which transfers the CER ownership to EKO Vehicles Private Limited thus avoiding issues of double counting. Only vehicles are counted where such an agreement has been signed. Vehicle production numbers of EKO Vehicles Private Limited as well as total vehicle sales of EKO Vehicles Private Limited might thus be higher than vehicles included in the project.</t>
  </si>
  <si>
    <t>2012/28/09</t>
  </si>
  <si>
    <t>AMS-III.AT. ver. 2</t>
  </si>
  <si>
    <t>GEF</t>
  </si>
  <si>
    <t>Demonstration and Assessment of Battery-electric Vehicles for Mass Transit in Colombia</t>
  </si>
  <si>
    <t>The objective of the Project is to promote battery-electric, large-capacity vehicles for mass transit in Colombia by means of removing technology, regulatory, awareness and financial barriers, as a measure to reduce GHG emissions and improve local air-quality.</t>
  </si>
  <si>
    <t>Electric Vehicles</t>
  </si>
  <si>
    <t>IADB</t>
  </si>
  <si>
    <t>Low-carbon and Efficient National Freight Logistics Initiative</t>
  </si>
  <si>
    <t>The objective of this operation is to reduce the Green House Gas (GHG) emissions from the freight transport sector. The operation will finance technical cooperation activities with the specific objectives of: (i) training truck drivers towards more efficient and cleaner driving practices; (ii) developing and implementing a pilot program for a freight broker service. The GEF financing will be leveraged by national counterpart funding that will finance ongoing efforts with the objectives of: (i) train local staff and freight transport stakeholders; (ii) design, develop and improve the existing freight information systems at the Ministry of Transport.</t>
  </si>
  <si>
    <t>Freight and Logistics</t>
  </si>
  <si>
    <t>BRT Zhengzhou, China</t>
  </si>
  <si>
    <t>NAMA</t>
  </si>
  <si>
    <t>Colombia TOD NAMA</t>
  </si>
  <si>
    <t>The Colombian NAMA supports the transformation of urban development in Colombia by demonstrating how transit-oriented urban development can reduce the growth in car traffic by 25–36% and simultaneously improve air quality. TOD focuses public and private development around transit stations to create neighbourhoods where people can safely walk, live, work, shop and play.</t>
  </si>
  <si>
    <t>Transit-Oriented Development</t>
  </si>
  <si>
    <t>AS</t>
  </si>
  <si>
    <t>FINDETER</t>
  </si>
  <si>
    <t>Electric vehicles NAMA</t>
  </si>
  <si>
    <t>Substitute conventional vehicles with electric vehicles. The penetration of electric vehicles should reach 20% for the passenger sector, 30% for taxi fleets and 30% for urban freight.</t>
  </si>
  <si>
    <t>Mitigation Action Plans and Scenarios (MAPS) initiative</t>
  </si>
  <si>
    <t>Concept</t>
  </si>
  <si>
    <t>Integrated Urban Mobility Systems as a Crediting Mechanism</t>
  </si>
  <si>
    <t>Transit-Oriented Development in Colombia</t>
  </si>
  <si>
    <t>GIZ</t>
  </si>
  <si>
    <t>N/A</t>
  </si>
  <si>
    <t>P119343</t>
  </si>
  <si>
    <t xml:space="preserve">Cebu Bus Rapid Transit Project </t>
  </si>
  <si>
    <t>The Cebu Bus Rapid Transit Project of the Philippines has an objective to improve the over-all performance of the urban passenger transport system in the Project Corridor in Cebu City in terms of the quality and level of service, safety, and environmental efficiency. The project consists of six components. The first component will finance goods, works, and services for detailed design, construction and supervision of BRT infrastructure, and corridor traffic management systems. Component two will finance goods, works, and services for intelligent transportation system components, traffic management, and road and intersection upgrades across Cebu City. Component three will finance studies, training, and capacity building to support bus improvements and BRT application in the Philippines, as well as preparation of feasibility study and detailed design of the proposed Metro Manila BRT system. The fourth component will finance goods, works, and services to foster integration of land development and BRT system in Cebu City by establishing physical connections from stations and terminals to major trip attractors and generators. Component five will finance technical assistance, equipment, and other operational support for monitoring project performance and results. Finally, component six will finance technical assistance, equipment, vehicles, office equipment, outreach activities, and other operational support for management of implementation of BRT and related measures.</t>
  </si>
  <si>
    <t>Philippines</t>
  </si>
  <si>
    <t>IBRD</t>
  </si>
  <si>
    <t>Vietnam</t>
  </si>
  <si>
    <t>ADB</t>
  </si>
  <si>
    <t>Egypt CTF Sustainable Transport</t>
  </si>
  <si>
    <t xml:space="preserve"> A US$100 million infusion from the CTF
aims to fundamentally transform the transportation landscape in the GCMA. CTF financing is expected to leverage an additional
US$765 million in public and private financing for integrated urban rail and bus transport systems that will reduce air pollution and
GHG emissions, and improve accessibility and economic opportunities for those that depend on the public transportation system A US$100 million infusion from the CTF
aims to fundamentally transform the transportation landscape in the GCMA. CTF financing is expected to leverage an additional
US$765 million in public and private financing for integrated urban rail and bus transport systems that will reduce air pollution and
GHG emissions, and improve accessibility and economic opportunities for those that depend on the public transportation system</t>
  </si>
  <si>
    <t>BRT/ Rail/ Vehicle Efficiency</t>
  </si>
  <si>
    <t>Egypt</t>
  </si>
  <si>
    <t>Kazakhstan Railways: Sustainable Energy Program</t>
  </si>
  <si>
    <t>The investment program will support the installation of renewable energy technologies in the premises of Kazakh Railways (KTZ). KTZ are going to implement a US$ 200 million energy efficiency and renewable energy investment program. The investment into renewable energy will to represent US$ 35.4 million of the overall program. CTF funding is 20% of this element of the programme.</t>
  </si>
  <si>
    <t>Railway</t>
  </si>
  <si>
    <t>Kazakhstan</t>
  </si>
  <si>
    <t>EBRD</t>
  </si>
  <si>
    <t>National plan for freight transport: NAMA pilot study</t>
  </si>
  <si>
    <t>Build the planning and implementation capacity of the Ministry of Transport and the National Planning Department in Colombia, to structure NAMAs in the tranportation sector and more specifically in the field of freight transportation.</t>
  </si>
  <si>
    <t>SI</t>
  </si>
  <si>
    <t>Inter-American Development Bank (IDB)</t>
  </si>
  <si>
    <t xml:space="preserve">Energy intensity reduction and shift to lower carbon content fuels in transport- Casablanca Urban Transport </t>
  </si>
  <si>
    <t>With the economy growing, car ownership and congestion are growing rapidly. Better public transport will help to control increases in emissions from cars whilst improving interconnectivity within the city. A Bus Rapid Transit (BRT)/tramway and/or Regional light railway may be considered by the FDE for potential financing.  In the transport sector,
measures ranging from modal shifts, low carbon vehicles and traffic management could result
in emissions savings of 1.96 million tons of CO2 per year.With the economy growing, car ownership and congestion are growing rapidly. Better public transport will help to control increases in emissions from cars whilst improving interconnectivity within the city. A Bus Rapid Transit (BRT)/tramway and/or Regional light railway may be considered by the FDE for potential financing.  In the transport sector,
measures ranging from modal shifts, low carbon vehicles and traffic management could result
in emissions savings of 1.96 million tons of CO2 per year.</t>
  </si>
  <si>
    <t>BRT/ Tram/ LRT</t>
  </si>
  <si>
    <t>Morocco</t>
  </si>
  <si>
    <t>P-NG-D00-003</t>
  </si>
  <si>
    <t xml:space="preserve">Nigeria Urban Transport Project - Abuja Mass Transit </t>
  </si>
  <si>
    <t>The proposed Abuja BRT Project shall provide quality, accessible and affordable mass transport system for the residents of Abuja and its suburbs which will subsequently contribute to poverty reduction, improve living standards, lead to sustainable economic growth and act as a pioneer of private and public investment partnership in the transport sector. The specific project development objective is to: (a)Improve mobility along prioritized corridors; and (b)Promote a shift to more environmentally sustainable urban transport modes. The specific global environmental objective is to: (a)Promote an incremental shift to more environmentally sustainable urban transport modes among users with relatively high carbon foot print.</t>
  </si>
  <si>
    <t>Nigeria</t>
  </si>
  <si>
    <t>AfDB</t>
  </si>
  <si>
    <t>Pipeline</t>
  </si>
  <si>
    <t>Lagos Mass Transport and Bus Rapid Transit (WB)</t>
  </si>
  <si>
    <t>WB</t>
  </si>
  <si>
    <t xml:space="preserve"> 43207-013</t>
  </si>
  <si>
    <t>Market Transformation through Introduction of Energy Efficient Electric Vehicles Project (EEEVs) (ADB)</t>
  </si>
  <si>
    <t>The proposed project will replace 100,000 gasoline tricycles (motorcycles with a passenger sidecar) with three wheel plug-in electric vehicles running on an electric motor and rechargeable battery (e-trikes). The project will initiate a transformation of the tricycle subsector by (i) improving the livelihoods of tricycle drivers through higher incomes and a better work environment; (ii) generating global environmental benefits and reducing the carbon footprint of the tricycle industry through the introduction of low-carbon, e-trike technology; and (iii) leveraging private sector participation in the e-trike market. The Government of the Philippines plans to introduce clean and efficient energy technology, provide affordable financing modalities, generate demand, develop technical capacity, create support infrastructure, and allocate new technology risk to the suppliers. The government will target selected cities in Metro Manila and other urban centers where tricycles are widely used.</t>
  </si>
  <si>
    <t>Supported NAMA for Improvement of Road-based Freight sector</t>
  </si>
  <si>
    <t>Accelerate the renovation of the cargo vehicle fleet with the aim to improve economic competitiveness and environmental performance of the freight transport sector.</t>
  </si>
  <si>
    <t>GIZ, IADB</t>
  </si>
  <si>
    <t>The Project3 will directly support the effective and sustainable utilization of Line 2 of the 
Ho Chi Minh City (HCMC) mass rapid transit (MRT) network,
4 which is a key criterion for CTF 
financing.5
 The Project will improve access to the MRT Line 2 stations, enhance connectivity to 
other public transport modes and strengthen urban transport policies and regulations to 
discourage the use of private vehicles in HCMC and encourage greater use of public transport. 
The Project will directly contribute to an efficient, integrated and sustainable MRT system, as well as support the HCMC Urban Transport Master Plan (HUTMP) objective of increasing public transport usage and reducing dependency on private vehicles.The Project3 will directly support the effective and sustainable utilization of Line 2 of the 
Ho Chi Minh City (HCMC) mass rapid transit (MRT) network,
4 which is a key criterion for CTF 
financing.5
 The Project will improve access to the MRT Line 2 stations, enhance connectivity to 
other public transport modes and strengthen urban transport policies and regulations to 
discourage the use of private vehicles in HCMC and encourage greater use of public transport. 
The Project will directly contribute to an efficient, integrated and sustainable MRT system, as well as support the HCMC Urban Transport Master Plan (HUTMP) objective of increasing public transport usage and reducing dependency on private vehicles.</t>
  </si>
  <si>
    <t>40080-023</t>
  </si>
  <si>
    <t>Vietnam Strengthening Sustainable Urban Transport for Ha Noi Metro Line 3 Project</t>
  </si>
  <si>
    <t>The Project will develop an integrated public transport system in five districts of Ha Noi that will support effective utilization of Ha Noi metro Line 3 . Improved public transport will facilitate public transport connectivity and greatly enhance access in five districts of Ha Noi, as well as support the Ha Noi Urban Transport Master Plan (HUTMP) objective of increasing ridership on public transport to over 40% of demand and reducing dependency on vehicle ownership</t>
  </si>
  <si>
    <t>The CTF project documents are being finalized and expected to be submitted to the TFC for funding approval in late August 2014</t>
  </si>
  <si>
    <t>Introduction of Viable Electric and Hybrid-Electric Bus Technology</t>
  </si>
  <si>
    <t>Immediate Objectives: (i) Demonstration of Electric and Hybrid Electric Bus technology in historic sites and protectorates; (ii) Sustainable manufacturing, operational, and maintenance infrastructure to support growing market. Development Objective: Increased utilization of electric and hybrid electric buses to replace diesel buses in historic sites, protectorates, and newly designed cities in Egypt.</t>
  </si>
  <si>
    <t>UNDP</t>
  </si>
  <si>
    <t>Hydrogen Fuel Cell Buses for Urban Transport</t>
  </si>
  <si>
    <t>Brazil</t>
  </si>
  <si>
    <t>Fuel Cell Bus and Distributed Power Generation Market Prospects and Intervention Strategy Options</t>
  </si>
  <si>
    <t>Fuel cells are a low-emission technology that electro-chemically convert a variety of fossil and bio-fuels or hydrogen into electricity and are suitable for transportation and modular distributed generation applications. Fuel cells are a key technology for the attainment of broad hydrogen energy systems deployment, whish is seen as long term solution to environmental problems including climate change and general air pollution especially from transportation owing to their high efficiency and zero emissions of carbon dioxide, oxides of nitrogen or any other pollutant. This project has therefore been designed with UNEP, UNDP, the IFC and industry experts to examine the market prospects and recommended GEF intervention strategies. The objective is to review the climate change mitigation potential from fuel cell applications in distributed electricity generation and urban transport nad develop strategy options for market interventions supporting early achievement of lower-cost higher-volume production.</t>
  </si>
  <si>
    <t>Global</t>
  </si>
  <si>
    <t>Metro Manila Urban Transport Integration Project - Marikina Bikeways Project Component</t>
  </si>
  <si>
    <t>Promote expanded use of non-motorized transport as an alternative to fossil-fuel burning motorized transport by providing facilities (bike lanes and paths, parking, awareness and safety campains) for bicycle transport in the city of Marikina, Metro Manila.</t>
  </si>
  <si>
    <t>Demonstration of Fuel Cell Bus Commercialization in China (Phase II-Part I)</t>
  </si>
  <si>
    <t>This project will help catalyze the cost-reduction of fuel-cell buses (FCBs) for public transit applications in Chinese cities by supporting significant parallel demonstrations of FCBs and their fueling infrastructures in Beijing and Shanghai. In collaboration with the Chinese national government, the municipal governments of Beijing and Shanghai, and the private sector, the GEF and UNDP will assist the public transit companies of Beijing and Shanghai to obtain 6 FCBs each and to operate these over a combined total of 1.6 million km. The knowledge and experience gained through this project will enable the technology suppliers to identify cost reduction opportunities and the host public transit operators to gain valuable experience needed to adopt larger fleets of FCBs in the future. Additionally, some activities will help build capacity relating to FCBs, including strengthening policy and planning capabilities of the public transit companies; enhancing scientific, technical, and industrial capacity for commercializing FCBs; and increasing the understanding of FCBs among government, investment, media, and other key actors. Finally, a series of activities will also focus on defining a detailed strategy for large-scale FCB implementation in China, which is planned as a follow-on to this initial project.</t>
  </si>
  <si>
    <t>A</t>
  </si>
  <si>
    <t>Sustainable Transport and Air Quality for Santiago</t>
  </si>
  <si>
    <t>The project will help reduce GHGs from ground transport in Santiago through a promotion of a long-term modal shift to more efficient and less polluting forms of transport. To that end, the project will support the implementation of the 2000-2010 Urban Transport Plan for Santiago, which is consistent with the overall objectives of the GEF operational program on sustainable transport. The project is proposed to have the following components: (i) Promotion of bicycle use; (ii) Modernizing the bus system; (iii) Assessment of land-use incentives and policies to reduce motorized travel; (iv) Improving Traffic Flows; (v) Strategic environmental assessment; (vi) Travel Harmonization, and (vii) Decontamination Bonds.</t>
  </si>
  <si>
    <t>Chile</t>
  </si>
  <si>
    <t>Lima Urban Transport</t>
  </si>
  <si>
    <t>The objectives of the proposed program are to create and foster an efficient multi modal and poverty oriented urban transport system, to reduce greenhouse gas emissions and local and air and noise pollution, and to enhance the legal and institutional framework that ensure the sustainability of implemented measures. To achieve the aforementioned objectives, the project will focus on creating behavioral changes in transport and mobility patterns of transport users by facilitating intermodal transport use and improving the attractiveness of public transport and non motorized transport through construction of separated rapid bus corridors, safe bicycle routes and better pedestrian facilities. While the WB project will cover the more investment intensive parts (bus infrastructure), GEF will complement these investments by covering less investment intensive parts, whose impact on GHG emissions per dollar spent is expected to be most significant. These components include bikeways facilities, information campaigns on the use of bicycles, incentives to convince bus owners into scrapping their old and polluting present vehicles, training for the local institutions involved in environmental issues, etc. The project would have the following components: 1. Integrated strategic urban, land-use and transport planning 2. Construction of segregated busways, bikeways and incentives for efficient public transport units 3. Air/noise pollution monitoring and control (not GEF component) 4. Institutional strengthening 5. Management, monitoring, and evaluation</t>
  </si>
  <si>
    <t>Peru</t>
  </si>
  <si>
    <t>Promotion of Environmentally Sustainable Transport in the City of Valencia</t>
  </si>
  <si>
    <t>The general objective of the proposed project is to mitigate GHG emissions by promoting a more friendly and sustainable urban transport system in the City of Valencia, by means of modal changes to public and non- motorized transport. A medium term project (2 years) is proposed to integrate sustainable transport practices into projected public transport investment projects. Specifically, the proposed project is designed to complement urban transport planning in the City of Valencia, identifying and developing opportunities not contemplated in current planning processes, and strengthening existing action plans with specific GHG emissions mitigation goals.</t>
  </si>
  <si>
    <t>Venezuela</t>
  </si>
  <si>
    <t>Reducing Greenhouse Gas Emissions with Bus Rapid Transit</t>
  </si>
  <si>
    <t>This project seeks to implement a pilot BRT system in Dar es Salaam, Tanzania, that will be the first stage of 100Km trunk system that will be the first and most extensive BRT system in Africa. Secondly, the project seeks to implement the first fully developed NMT feeder system as an integral part of the planned 12Km pilot BRT system in Cartagena, Colombia. Finally, the project team, which includes BRT experts primarily from Brazil, Colombia and the US, will document the BRT planning process in a BRT planning guide so that others wishing to develop BRT projects on their own will not have to rely on international consultants. The guide will also outline a basic methodology for quantifying projected GHG and other emissions. This project is aimed at promoting south-south partnerships on sustainable transportation. In this case, the Tanzanian team will benefit from the extensive experience in Latin America e particularly in Colombia.</t>
  </si>
  <si>
    <t>UNEP</t>
  </si>
  <si>
    <t>Incorporating Non-Motorized (NMT) Transport Facilities in the City of Gaborone</t>
  </si>
  <si>
    <t>This project is aimed at mitigating greenhouse gas emissions in the urban transport sector by enhancing a modal shift from motorized transport to non-motorized transport. This shift will occur through the construction of a safe and convenient network of pedestrian and cycling pathways and related infrastructure for bicycles, a promotion and communication/public awareness campaign and a review of the policy and legal framework. The project also addresses institutional and information/awareness barriers that currently limit the use of NMT modes of transport, particularly cycling, which is not widely used in the cities/towns of Botswana. Other barriers to be addressed include cultural perceptions and financial barriers (related to access to bicycles) that prevent greater use of NMT modes of transport in cities/towns. A new safe and convenient infrastructure, besides enhancing interest in walking and cycling, is aimed at: - increasing safety for all road users; - improving accessibility to transport particularly for the low income, school children and disadvantaged groups; - reducing traffic congestion in cities; and - reducing environmental costs (air, noise and lead pollution) of transport in cities.</t>
  </si>
  <si>
    <t>Non-Motorized Transport</t>
  </si>
  <si>
    <t>Botswana</t>
  </si>
  <si>
    <t>Demonstration of Fuel Cell Bus Commercialization in China, Phase 2</t>
  </si>
  <si>
    <t>The goal of the project is to reduce GHG emissions and air pollution through widespread commercial introduction of FCBs in urban areas of China. The objective of this project is to demonstrate the operational viability of FCBs and their refueling infrastructure under Chinese conditions.</t>
  </si>
  <si>
    <t>WB/GEF POL: Liaoning Medium Cities Infrastructure - under WB/GEF Partnership Investment Fund for Pollution Reduction in the LME of East Asia</t>
  </si>
  <si>
    <t>As part of the Strategic Partnership Investment Fund to reduce land-based pollution to the Large Marine Ecosystems of East Asia, the project supports pollution reduction from sewage and pollution reduction from landfill remediation as a result of investments, capacity development and regulatory reform. The projectâ€™s objectives are to reduce land-based pollution in the Bohai Sea, and contribute to the economic and ecological revitalization of Liaoning Province by improving service levels in water, wastewater, and solid waste management through the provision of infrastructure and enhancement of utility performance</t>
  </si>
  <si>
    <t>Others</t>
  </si>
  <si>
    <t>Promoting Sustainable Transport in Latin America (NESTLAC)</t>
  </si>
  <si>
    <t>Latin America</t>
  </si>
  <si>
    <t>Bus Rapid Transit and Pedestrian Improvements in Jakarta</t>
  </si>
  <si>
    <t>The project addresses the key root cause of transport un-sustainability: a dysfunctional transport pricing structure which de facto subsidizes private motor vehicle use by undervaluing scarce public space.</t>
  </si>
  <si>
    <t>Indonesia</t>
  </si>
  <si>
    <t>LAC Regional Sustainable Transport and Air Quality Project</t>
  </si>
  <si>
    <t>This project is aimed at reducing GHG emissions and improve air quality through rationalization and energy efficiency measures in the transport sector and sound land-use management in the Latin American region. The specific objectives of the project are to: (i) induce sustainable transport policies, and programs in Latin American cities that contribute to a long-term modal shift to more efficient modes of transport; (ii) promote sound land-use development planning consistent with sustainable transport principles; (iii) induce air quality improvements in Latin American urban centers; (iv) foster a regional common approach to sustainable transport, articulating land-use planning, and air quality policies; and (v) create a network of Latin American cities to allow sharing of regional experiences, enhance the analytical tools available at the institutional level, and make them available to all interested cities. The project will consist of a programmatic WB operation, divided in three phases.</t>
  </si>
  <si>
    <t>Regional</t>
  </si>
  <si>
    <t>Latin America/ Carribbeans</t>
  </si>
  <si>
    <t>Promotion of Environmentally Sustainable Transport in Metropolitan Managua</t>
  </si>
  <si>
    <t>The general objective of the proposed project is to mitigate GHG emissions by promoting a sustainable urban transport system in Metropolitan Managua, by means of modal shifts to public and non-motorized transport. The GEF intervention will support the implementation of a more environmentally sustainable transport system in Metropolitan Managua and its replication in provincial cities.</t>
  </si>
  <si>
    <t>Nicaragua</t>
  </si>
  <si>
    <t>Hanoi Urban Transport Development</t>
  </si>
  <si>
    <t>The development objectives of the HUTDP are to help Hanoi City to (a) increase the efficiency and cost-effectiveness of its transport system, and (b) develop public transport-compatible urban growth plans. Its GEF strategic objectives are to promote a shift to more environmentally-sustainable transport modes and urban development plans, and to promote the replication of these approaches in the country and region. Its global environment objective is to lower Hanoiâ€™s transport-related greenhouse gas emissions, relative to a business-as-usual scenario.</t>
  </si>
  <si>
    <t>Sustainable Transport</t>
  </si>
  <si>
    <t>The objective of the project is to reduce the growth of the energy consumption and the related greenhouse gas emissions of the transport sector in Egypt, while simultaneously mitigating the local environmental and other problems of increasing traffic such as deteriorated urban air quality and congestion.</t>
  </si>
  <si>
    <t>GEF-World Bank-China Urban Transport Partnership Program (CUTPP)</t>
  </si>
  <si>
    <t>A Strategic Partnership Program is proposed between China, the GEF and the World Bank to achieve a paradigm shift in the development of Chinaâ€™s currently unsustainable urban transport systems. The Program would comprise (a) a 'core' urban transport strategy, policy, legal reform and capacity-building project and (b) a subsequent series of 5-8 environmentally-sustainable urban transport development projects in mid-sized/large Chinese cities (with population greater than 500,000 and significant replication potential) that would demonstrate the results of the initial â€˜coreâ€™ Project and promote its replication nation-wide. The key objective is to bring about a paradigm shift in the manner urban transport infrastructure and services are planned, designed , managed, and operated to a more sustainable approach that limits energy consumption and GHG emissions.</t>
  </si>
  <si>
    <t>Sustainable Public Transport and Sport: A 2010 Opportunity</t>
  </si>
  <si>
    <t>The environment objective is to reduce greenhouse gases (GHG) from urban transportion in South African cities through the promotion of a long-term modal shift to more efficient and less polluting forms of transport, and the adoption of sustainable low-GHG transport technologies. The development objective is the promotion of a safe, reliable, efficient, co-ordinated and integrated urban passenger system in South African, managed in an accountable way to ensure that people experience improving levels of mobility and accessibility.</t>
  </si>
  <si>
    <t>South Africa</t>
  </si>
  <si>
    <t>Sustainable Urban Transport Project</t>
  </si>
  <si>
    <t>Reduction of the growth trajectory of GHG emissions from the transport sector in India through the promotion of environmentally sustainable urban transport, strengthening government capacity to plan, finance, implement, operate, and manage climate friendly and sustainable urban transport interventions at national, state and city levels, and increasing the modal share of environmentally friendly transport modes in project cities.</t>
  </si>
  <si>
    <t>Promoting Clean Electric Buses for the Beijing Olympics (CEBBO)</t>
  </si>
  <si>
    <t>Supporting the Chinese efforts in greening the 2008 Olympic Games in Beijing through the demonstration of electric buses solely powered by Li-ion batteries.</t>
  </si>
  <si>
    <t>Pakistan Sustainable Transport Project</t>
  </si>
  <si>
    <t>Reduction of the growth of the energy consumption and related greenhouse gas emissions from the transport sector in Pakistan.</t>
  </si>
  <si>
    <t>Pakistan</t>
  </si>
  <si>
    <t>SPWA-CC: Nigeria Urban Transport</t>
  </si>
  <si>
    <t>To improve the capacity to manage the transport sector in the Lagos and Kano metropolitan areas and to enhance efficiency and effectiveness of the public transport network in Lagos. The project will result in GHG emissions avoidance through a shift to more environmentally sustainable urban transport modes.</t>
  </si>
  <si>
    <t>Support to Sustainable Transport Management in Dushanbe</t>
  </si>
  <si>
    <t>The proposed project aims to reduce greenhouse gas emissions associated with the transport system in Dushanbe, the capital of Tajikistan, while improving access for all residents</t>
  </si>
  <si>
    <t>Tajikistan</t>
  </si>
  <si>
    <t>Sustainable Mobility in the City of Bratislava</t>
  </si>
  <si>
    <t>Reduce CO2 emission from road transport sector in Bratislava</t>
  </si>
  <si>
    <t>Slovak Republic</t>
  </si>
  <si>
    <t>Sino-Singapore Tianjin Eco-City Project (SSTECP)</t>
  </si>
  <si>
    <t>The objective of the project is to help SSTECAC develop SSTEC as an energy and resource efficient and low GHG emission city.</t>
  </si>
  <si>
    <t>Support to Sustainable Transportation System in the City of Belgrade</t>
  </si>
  <si>
    <t>Reduce the GHG emissions from ground transport in Belgrade through the promotion of a long-term modal shift to more efficient and less polluting forms of transport</t>
  </si>
  <si>
    <t>Serbia</t>
  </si>
  <si>
    <t>Promoting Sustainable Transport Solutions for East Africa</t>
  </si>
  <si>
    <t>Increase awareness of and support for the implementation of sustainable transport solutions, amongst policy makers, stakeholders and the general public in East Africa and beyond, by providing technical assistance and institutional support for the design and implementation of inter-related sustainable transport system in the three capital cities of Kenya, Uganda and Ethiopia.</t>
  </si>
  <si>
    <t>Africa</t>
  </si>
  <si>
    <t>Sustainable Transport in the City Of Almaty</t>
  </si>
  <si>
    <t>The objective of the project is to reduce the growth of transport-related greenhouse gas (GHG) emissions in the City of Almaty, while simultaneously improving urban environmental conditions by 1) improving the management of public transport and air quality in Almaty; 2) building capacity in Almaty to holisically plan and implement improvements in the efficiency and quality of public transport; 3) building capacity to holistically plan and implement integrated traffic management measures in Almaty city; and 4) implementing a demonstration project that raises awareness and increases knowledge on sustainable urban transport.</t>
  </si>
  <si>
    <t>Kathmandu Sustainable Urban Transport (SUT) Project</t>
  </si>
  <si>
    <t>To contribute to improving the quality of life in Kathmandu by delivering a improved transportation service, public safety, local air quality, and greenhouse gas emissions with a sustainable urban transport system.</t>
  </si>
  <si>
    <t>Nepal</t>
  </si>
  <si>
    <t>SPWA-CC: Ouagadougou Transport Modal Shift</t>
  </si>
  <si>
    <t>To improve the efficiency of travel by testing, on a small-scale basis, measures designed to encourage users to forego individual modes of transport in favor of collective transport on Line 3 of the SOTRACO public transport buses and contribute to preparing a clear institutional environment for urban transport. The project will result in GHG emissions reductions from the shift in mode of transport.</t>
  </si>
  <si>
    <t>Modal Shift</t>
  </si>
  <si>
    <t>Burkina Faso</t>
  </si>
  <si>
    <t>Reducing GHG Emissions from Road Transport in Russia’s Medium-sized Cities</t>
  </si>
  <si>
    <t>Reduce GHG emissions from urban transport system in medium-sized Russian cities through the sustainable integrated transport planning, promotion of a long-term shift to more efficient and less polluting forms of transport, and demonstration of sustainable low-GHG transport technologies.</t>
  </si>
  <si>
    <t>Russian Federation</t>
  </si>
  <si>
    <t>Low Carbon Campaign for Commonwealth Games 2010 Delhi</t>
  </si>
  <si>
    <t>Development and promotion of a low carbon campaign for the 2010 Commonwealth Games as a means of inducing a behavioral change amongst the citizens, athletes and visitors for the adoption of environmentally sustainable practices.</t>
  </si>
  <si>
    <t>Greening 2014 Sochi Olympics: A Strategy and Action Plan for the Greening Legacy</t>
  </si>
  <si>
    <t>To produce a Greening Strategy and Action Plan for the 2014 Winter Olympics in Sochi. The project will develop greening recommendations and action plans in six specific sectors. By introducing an early CC planning the project will help set up "carbon neutral" event and unleash the potential for GHG emissions reduction during preparation to and convening the Sochi Olympics. In doing so the MSP project will come up with an integrated programmatic approach (a set of project proposals) for the Greening of Sochi Olympics.</t>
  </si>
  <si>
    <t>Green Energy Schemes for Low-Carbon City in Shanghai, China</t>
  </si>
  <si>
    <t>The higher-level global environment objective of the project is to support Shanghaiâ€™s low-carbon city development by promoting green energy schemes, with a focus on Changning district. The project objectives are to pilot green energy schemes and scale up low-carbon investments in buildings in Shanghai, with a focus on Changning district.</t>
  </si>
  <si>
    <t>GEF Large-City Congestion and Carbon Reduction Project</t>
  </si>
  <si>
    <t>To help establish a policy framework to alleviate traffic congestion and reduce GHG emissions in large cities in China primarily through public transport development and Transport Demand Management, and demonstration of local and global benefits of such policy framework in pilot cities.</t>
  </si>
  <si>
    <t>Congestion</t>
  </si>
  <si>
    <t>Unilateral NAMA: Sustainable road-based freight transport Colombia</t>
  </si>
  <si>
    <t>Road</t>
  </si>
  <si>
    <t>ASTUD Asian Sustainable Transport and Urban Development Program (PROGRAM)</t>
  </si>
  <si>
    <t>To support Asian cities in realizing greenhouse gas (GHG) reductions and local co-benefits through the integration of low-carbon and climate resilient transit infrastructure and transport services with transit-supportive, low-carbon urban development.</t>
  </si>
  <si>
    <t>Asia</t>
  </si>
  <si>
    <t>ASTUD: Greater Dhaka Sustainable Urban Transport Corridor Project</t>
  </si>
  <si>
    <t>Promote energy efficient, low-carbon transport and urban systems in the Gazipur area of north Greater Dhaka, through the delivery of a 20 kilometer Bus Rapid Transit (BRT) corridor and associated infrastructure, systems and capacity building. The project is a â€œfirst of its kindâ€ in Bangladesh with important demonstration effect and replication potential as no modern mass-transit system currently exists in Bangladesh. The GEF financing will be used to finance the incremental cost gap of leapfrogging to and demonstrating low carbon bus and street lighting technology.</t>
  </si>
  <si>
    <t>Bangladesh</t>
  </si>
  <si>
    <t>ASTUD PRC Clean Bus Leasing</t>
  </si>
  <si>
    <t>To maximize the energy-efficiency and GHG savings from clean buses in the PRC by improved selection, operations and management of the buses operating in urban areas</t>
  </si>
  <si>
    <t>ASTUD: Jiangxi Fuzhou Urban Integrated Infrastructure Improvement Project</t>
  </si>
  <si>
    <t>To accelerate transition to energy efficient, low-carbon transport and urban systems in PRC</t>
  </si>
  <si>
    <t>ASTUD: Jiangxi Ji'an Sustainable Urban Transport Project</t>
  </si>
  <si>
    <t>ASTUD: Mongolia Urban Transport Development Investment Program</t>
  </si>
  <si>
    <t>To accelerate transition to energy efficient, low-carbon transport system in Mongolia.</t>
  </si>
  <si>
    <t>Mongolia</t>
  </si>
  <si>
    <t>Efficient and Sustainable City Bus Services</t>
  </si>
  <si>
    <t>Promote a shift to sustainable modes of transport through a more comprehensive focus on city bus transport</t>
  </si>
  <si>
    <t xml:space="preserve">Low-Carbon Urban Mobility for Large Cities </t>
  </si>
  <si>
    <t>The project's main objective is the development and implementation of sustainable mobility planning knowledge and tools aimed at the inclusion of climate change considerations in urban transportation projects in major cities, in order to contribute towards the achievement of Brazilâ€™s voluntary commitment of a reduction in GHG emissions between 36.1\% and 38.9\% by 2020. Specifically, the project will support the development of sustainable transport design and GHG emissions assessment tools, the implementation of pilot projects, and training and dissemination activities targeting major Brazilian cities.</t>
  </si>
  <si>
    <t>Promoting Energy Efficient Electric Motors in Chinese Industries</t>
  </si>
  <si>
    <t>Increased manufacturing and widespread application of energy efficient electric motors in China</t>
  </si>
  <si>
    <t>Low carbon freight transport</t>
  </si>
  <si>
    <t>Ecuador</t>
  </si>
  <si>
    <t>Mass transit in Quito</t>
  </si>
  <si>
    <t>IKI</t>
  </si>
  <si>
    <t>100% Renewable Island of Santa Cruz Galapagos Islands</t>
  </si>
  <si>
    <t>The project has developed a three-year training strategy in support of the Ecuadorian Government's ambitious goal of completely replacing mineral oil in the Galapagos Islands with energy from renewable sources by 2015. It includes technical training on wind and solar energy, biofuels and electromobility, as well as basic and further training in administration. The project will also train policy-makers, especially in designing effective support policies.</t>
  </si>
  <si>
    <t>Completed</t>
  </si>
  <si>
    <t>Belarus Green Cities: Supporting Green Urban Development in Small and Medium Sized Cities in Belarus</t>
  </si>
  <si>
    <t>The development of green urban development plans and pilot green urban development projects related to energy-efficiency and sustainable transport in small and medium cities in Belarus</t>
  </si>
  <si>
    <t>Belarus</t>
  </si>
  <si>
    <t>Green Technology Application for the Development of Low Carbon Cities (GTALCC)</t>
  </si>
  <si>
    <t>To facilitate the implementation of low carbon initiatives in Malaysian cities and showcase a clear and integrated approach of successful low carbon urban development.</t>
  </si>
  <si>
    <t>Green Technology</t>
  </si>
  <si>
    <t>National Urban Transport Improvement Project</t>
  </si>
  <si>
    <t>To reduce greenhouse gas emissions in transport sector in the selected cities of the Russian Federation</t>
  </si>
  <si>
    <t>Green Cities : Integrated Sustainable Transport in the City of Batumi and the Ajara Region</t>
  </si>
  <si>
    <t xml:space="preserve">Project focuses on the development of sustainable transport plans and improvements to the public transportation system for the City of Batumi and for the Ajara region, also includes promotion of cycling, parking stratefy, and the plans will be developed in at least three other cities of the Ajara region. </t>
  </si>
  <si>
    <t>Georgia</t>
  </si>
  <si>
    <t>Mainstreaming Climate Change in the National Logistics Strategy and Roll-Out of Integrated Logistics Platforms</t>
  </si>
  <si>
    <t>To operationalize the mitigation potential of the National Logistics Strategy through facilitation of the Governmentâ€™s roll-out of integrated logistics platforms in a NAMA framework.</t>
  </si>
  <si>
    <t>Green Shipping Programme for Russia</t>
  </si>
  <si>
    <t>To reduce GHG emissions through the transformation of the Russian shipping industry by supporting commercial investments in the sector.</t>
  </si>
  <si>
    <t>Interurban Electric Rail NAMA</t>
  </si>
  <si>
    <t>Ethiopia’s submission includes help in the preparation of an interurban electric rail system to replace 50% of road cargo via eight routes to the economic centres of the country. The electricity used would be generated from renewable sources. A grant of US$ 400,000 for technical assistance and a further 100,000 US$ for capacity building is being requested. This is a component of Ethiopia’s 2011 Climate Resilient Green Economy Strategy.</t>
  </si>
  <si>
    <t>Rail</t>
  </si>
  <si>
    <t>Ethiopia</t>
  </si>
  <si>
    <t xml:space="preserve">Transforming the Global Maritime Transport Industry towards a Low Carbon Future through Improved Energy Efficiency </t>
  </si>
  <si>
    <t>To build capacity in developing countries for implementing the technical and operational measures for energy efficient shipping and to catalyze overall reductions in GHG emissions from global shipping</t>
  </si>
  <si>
    <t>Water Transport</t>
  </si>
  <si>
    <t>Greening the Logistics Industry in Zhejiang Province</t>
  </si>
  <si>
    <t>Widespread application of energy efficient green logistics techniques and practices in the logistics industry in Zhejiang Province</t>
  </si>
  <si>
    <t>Energy Efficient Low-carbon Transport</t>
  </si>
  <si>
    <t>To catalyze and accelerate widespread use of electric vehicles (EVs) as part of energy efficient low-carbon transport and low-carbon cities initiatives of Malaysia</t>
  </si>
  <si>
    <t>UNIDO</t>
  </si>
  <si>
    <t xml:space="preserve">Energy Efficient Low-carbon Transport </t>
  </si>
  <si>
    <t>Promotion of the widespread use of electric vehicles and non-motorized transport (NMT) as part of the Green Transport and Green Cities initiatives of South Africa to facilitate local manufacturing of EV and bicycle parts and components and the development of the necessary infrastructure</t>
  </si>
  <si>
    <t>Accelerating the Development and Commercialization of Fuel Cell Vehicles in China</t>
  </si>
  <si>
    <t>Facilitation of the commercial production and application of fuel cell vehicles in China</t>
  </si>
  <si>
    <t>N-167</t>
  </si>
  <si>
    <t>TOD</t>
  </si>
  <si>
    <t xml:space="preserve">Ethiopian Railway Corporation (ERC)   </t>
  </si>
  <si>
    <t>Funding Approved</t>
  </si>
  <si>
    <t>Sustainable Urban Mobility Program for San Jose</t>
  </si>
  <si>
    <t>The general objective of the project is to support the development of activities that have a transformative impact in helping Costa Rica move towards a low-carbon development path, through a concerted effort to improve land use management, transport planning, and the implementation of an integrated public transport network in the San Jose Metropolitan area</t>
  </si>
  <si>
    <t>Costa Rica</t>
  </si>
  <si>
    <t>Improving Mobility in Parakou</t>
  </si>
  <si>
    <t>Promote more efficient systems for vehicle maintenance to mitigate GHG emissions and improve air quality while establishing a policy framework leading to more sustainable urban and transport planning and management in Parakou</t>
  </si>
  <si>
    <t>Benin</t>
  </si>
  <si>
    <t>Transforming The Global Aviation Sector: Emissions Reductions From International Aviation</t>
  </si>
  <si>
    <t>To support the building of capacity in developing countries for implementing technical and operational measures for reducing CO2 emissions from international aviation.</t>
  </si>
  <si>
    <t>Aviation</t>
  </si>
  <si>
    <t>Eco-Transport in City Clusters: Model Development &amp; Pilots</t>
  </si>
  <si>
    <t>To support the Government of China in enhancing transport efficiency, energy saving, and CO2 emission reduction through promoting and demonstrating multi-modal transport integration in city clusters.</t>
  </si>
  <si>
    <t>Stabilizing GHG Emissions from Road Transport Through Doubling of Global Vehicle Fuel Economy: Regional Implementation of the Global Fuel Economy Initiative (GFEI)</t>
  </si>
  <si>
    <t>To support the development of national fuel economy policies in 20 countries, 6 countries through GEF-5 STAR Allocations and 14 without GEF funding, using existing tools developed with GEF-4 support (examples are the fuel economy baseline calculation methodology and online GFEI toolkit). In addition, to support coordination of the 20 country projects at the regional level to ensure that results are disseminated to other countries within the region. This will result in reduced vehicle fleet CO2 emissions in these 20 countries inline with the Global Fuel Economy Initiative's target of a 50\% improvement of the overall global fleet fuel economy by 2050.</t>
  </si>
  <si>
    <t>FIA Foundation (GFEI Secretariat)</t>
  </si>
  <si>
    <t>Development of Nationally Appropriate Mitigation Actions (NAMAS)</t>
  </si>
  <si>
    <t>The project is supporting Chile in developing nationally appropriate mitigation actions (NAMAs) and strengthening national climate policy processes. In particular, it is testing a participative approach to NAMA development, which will result in a concrete NAMA proposal. In this work, sectors that are relevant to NAMA development and implementation will first be selected in consultation with the Chilean Government. Project partners are identifying various NAMA options within the jointly prioritised sector (transport). These will then be examined in an extended consultation process with various stakeholders and further developed where appropriate.</t>
  </si>
  <si>
    <t>Ecofys Germany GmbH</t>
  </si>
  <si>
    <t>Conversion Rates eur/usd 1,12</t>
  </si>
  <si>
    <t>Climate Protection and Electric Vehicles</t>
  </si>
  <si>
    <t>This project addresses the interface between transport, the energy industry, climate protection, innovation and the market. Relevant decision-makers receive support in developing strategies for rolling out electric transport in order to reduce greenhouse gas emissions. This includes grid integration of renewable energy and using intelligent grid and charging technologies (smart grids), for example. To this end, the project is implementing model and pilot projects, conducting analyses and studies, and carrying out dialogue processes.</t>
  </si>
  <si>
    <t>Reducing Greenhouse Gases by Recovering Volatile Hydrocarbons at Petrol Stations</t>
  </si>
  <si>
    <t>In this project, German and Chinese experts are working together to develop best-practice environmental technology that reduces emissions of harmful volatile organic compounds (VOC) and to introduce it across China. VOCs are emitted primarily when vehicles are refuelled. The project has a particular focus on the country's heavily polluted conurbations. It is advising the Chinese Ministry of Environmental Protection on developing an appropriate emissions reduction strategy and introducing new technologies. Training is also being delivered to Chinese officials and technicians. The project is demonstrating at one pilot petrol station how fitting this kind of technology not only has positive impacts on health and the environment, but also that it enables petrol recovery and is therefore worthwhile from an economic perspective.</t>
  </si>
  <si>
    <t>Conversion Rates eur/usd 1,12. Helped avoid approx. 80 to 90 % of VOC emissions</t>
  </si>
  <si>
    <t>Transport Demand Management in Beijing</t>
  </si>
  <si>
    <t>The project is developing at least three effective and efficient transport demand management (TDM) measures in Beijing. The climate change mitigation impacts of these measures are to be measureable and verifiable, and should fulfil the future requirements for nationally appropriate mitigation actions (NAMAs). To this end, the project is creating a systematic evaluation tool so that it can analyse the effects of the TDM measures on greenhouse gases. A baseline for greenhouse gas emissions from the transport sector in Beijing is being determined, and the project is using scenarios to assess how the mitigation impacts of TDM measures can be modelled ex ante and proven ex post.</t>
  </si>
  <si>
    <t>TDM</t>
  </si>
  <si>
    <t>N-173</t>
  </si>
  <si>
    <t>Ethiopian Railways –Railway Academy NAMA</t>
  </si>
  <si>
    <t xml:space="preserve">ERC intends to establish a state-of-the-art Railway Academy.      </t>
  </si>
  <si>
    <t>Ethiopian Railway Corporation (ERC)</t>
  </si>
  <si>
    <t>Promoting Low-Carbon Transport in India</t>
  </si>
  <si>
    <t>The project combines transport and development whilst addressing the overarching issues of climate change, by catalyzing the development of a low carbon transport action plan at the national level and low carbon mobility plans for up to four cities. Expected Outcomes: 1)cA National Transport Action Plan; 2) Low-Carbon Mobility Plans for up to four (4) cities; 3) An information sharing and co-ordination website.</t>
  </si>
  <si>
    <t>N-168</t>
  </si>
  <si>
    <t>Ethiopia Railways ­‐ Establishment of Climate Vulnerability Infrastructure Investment Framework NAMA</t>
  </si>
  <si>
    <t xml:space="preserve">Ethiopian Railway Corporation (ERC)    </t>
  </si>
  <si>
    <t>Improving the Energy Efficience of Russian Railways</t>
  </si>
  <si>
    <t>The project supports Russian Railways (RZD) in implementing a company-wide energy-saving project. Russian Railways is the country's largest employer and carries about 1.3 billion passengers each year. It is currently undergoing a process of modernisation with the aim of lowering costs, improving the quality of its services and introducing environmental protection measures across the board. This will include analysing the energy-saving potential of railway stations and other building stock and providing employee training. Knowledge transfer for staff in relevant posts at major railway hubs such as Moscow, Murmansk and Sochi should make it possible in future to identify energy efficiency projects and evaluate and select technical solutions locally.</t>
  </si>
  <si>
    <t>Russia</t>
  </si>
  <si>
    <t>Modernization of Public Transport in Lviv - Phase 1</t>
  </si>
  <si>
    <t>The project is analysing the city's transport situation and is forecasting future transport streams for EURO 2012 and beyond. This data will be used to draw up recommendations for transport planning and specific investment measures.</t>
  </si>
  <si>
    <t>Ukraine</t>
  </si>
  <si>
    <t>KfW</t>
  </si>
  <si>
    <t>Modernization of Public Transport in Lviv - Phase 2</t>
  </si>
  <si>
    <t>This project is supporting the city of Lviv to develop and plan a sustainable transport system. The focus of the project is to expand two tram lines to access districts that have grown dynamically in recent times. In addition, the project is analysing future transport flows in order to improve transport management.</t>
  </si>
  <si>
    <t>Sustainable Urban Mobility</t>
  </si>
  <si>
    <t>The project is building competence in the area of urban mobility at both national and local level in Ukraine. At local level, a plan for mobility management during and after EURO 2012 is being developed in collaboration with the city of Lviv. In addition, the project is supporting the Ukrainian environment ministry in taking environmental aspects into account in the transport sector. The focus is on the promotion of public transport services and non-motorised transport, with special attention being paid to climate protection aspects.</t>
  </si>
  <si>
    <t>JCM</t>
  </si>
  <si>
    <t>Feasibility Study for Urban Transport Management in Vientiane, Lao PDR</t>
  </si>
  <si>
    <t>In Lao PDR, traffic activities have been increasing rapidly with recent growth of economy. It is apprehensive that the increase of traffic activities can cause traffic congestions, traffic accidents, and air pollution. For coping with the future problems by traffic congestions, Lao government formulated “Master Plan on Comprehensive Urban Transport in Vientiane Capital in Lao PDR” which realize “Environmental Sustainable Traffic” strategy. The Master Plan was formulated with the assistance of JICA, and includes following basic plans: 1) Road Network Development, 2) Public Transport Development, 3) Traffic Management. Each plan includes sub projects. Promoting the Master Plan will improve the urban transport and reduce GHG emission of traffic.</t>
  </si>
  <si>
    <t>ASI</t>
  </si>
  <si>
    <t>Lao PDR</t>
  </si>
  <si>
    <t>Katahira &amp; Engineers International</t>
  </si>
  <si>
    <t>http://gec.jp/gec/en/Activities/fs_newmex/2011/2011newmex06_eKEI_Laos_rep.pdf</t>
  </si>
  <si>
    <t>Transportation Improvement through introduction of Efficient Buses and Provision of Good Services</t>
  </si>
  <si>
    <t>Introduction of new public bus vehicles and replacement 
Strengthening of the quality and the quantity of bus servicesIntroduction of new public bus vehicles and replacement 
Strengthening of the quality and the quantity of bus servicesIntroduction of new public bus vehicles and replacement 
Strengthening of the quality and the quantity of bus servicesIntroduction of new public bus vehicles and replacement 
Strengthening of the quality and the quantity of bus services</t>
  </si>
  <si>
    <t>Conversion Rates yen/usd 117</t>
  </si>
  <si>
    <t>Promotion of Electric Vehicles Usage</t>
  </si>
  <si>
    <t xml:space="preserve">JICA and LAO MPWT(Ministry of Public Works and Transportation) conducted "Basic Data Collection Study on Low-Emission Public Transport System in Lao PDR" in 2012 in which the road map of EV introduction in Lao has been proposed. The road map proposed model projects in Luang Prabang and Vientiane Capital as short-term activity for EV promotion. This proposed JCM project is intended to be a model project piloting EV promotion in whole Lao. </t>
  </si>
  <si>
    <t>almec Corporation</t>
  </si>
  <si>
    <t>N-162</t>
  </si>
  <si>
    <t>This NAMA seeks to promote a program that incentivizes the efficiency in the consumption of fossil fuels through the substitution of 500 thousand vehicles with an age of 15 years or older with new vehicles in order to renew the national fleet. </t>
  </si>
  <si>
    <t>Mexico</t>
  </si>
  <si>
    <t>México NAMA Facility, A. C.</t>
  </si>
  <si>
    <t>Metro Line 12, Mexico City</t>
  </si>
  <si>
    <t>The objective of the project is the establishment and operation of an efficient, safe, rapid, convenient, comfortable and effective modern mass transit system ensuring high ridership levels with a 24.5 km metro line with 20 stations between Tlahuac and Mixcoac.</t>
  </si>
  <si>
    <t>BRT Metrobus Insurgentes, Mexico</t>
  </si>
  <si>
    <t>The objective of the BRT (Bus Rapid Transit) Metrobus Insurgentes in the Zona Metropolitana del Valle de México (ZMVM) 1 is to establish an efficient, safe, rapid, convenient, comfortable and effective modern mass transit system based on a BRT system. The ZMVM has nearly 20 million inhabitants. The PDD includes the BRT line Insurgentes. The project transports annually around 80 million passengers. The geographical boundary of the project is the greater metropolitan area of the city of Mexico known as ZMVM. Gases included are CO2 and CH4.</t>
  </si>
  <si>
    <t>2012/22/11</t>
  </si>
  <si>
    <t>Feasibility Study for Development of Mass Rapid Transit (MRT) Systems in Jakarta, Indonesia, and Hanoi and Ho Chi Minh, Viet Nam</t>
  </si>
  <si>
    <t>The project will introduce mass rapid transit (MRT) systems in the three cities of Jakarta, Hanoi and Ho Chi Minh City, which have relied on motorbikes, automobiles, and buses for their urban transport. By promoting a modal shift, the project is expected to contribute to the reduction of GHG emissions from existing travel modes.
This study aimed to estimate emissions reduction and establish MRV methods for the project.The project will introduce mass rapid transit (MRT) systems in the three cities of Jakarta, Hanoi and Ho Chi Minh City, which have relied on motorbikes, automobiles, and buses for their urban transport. By promoting a modal shift, the project is expected to contribute to the reduction of GHG emissions from existing travel modes.
This study aimed to estimate emissions reduction and establish MRV methods for the project.The project will introduce mass rapid transit (MRT) systems in the three cities of Jakarta, Hanoi and Ho Chi Minh City, which have relied on motorbikes, automobiles, and buses for their urban transport. By promoting a modal shift, the project is expected to contribute to the reduction of GHG emissions from existing travel modes.
This study aimed to estimate emissions reduction and establish MRV methods for the project.The project will introduce mass rapid transit (MRT) systems in the three cities of Jakarta, Hanoi and Ho Chi Minh City, which have relied on motorbikes, automobiles, and buses for their urban transport. By promoting a modal shift, the project is expected to contribute to the reduction of GHG emissions from existing travel modes.
This study aimed to estimate emissions reduction and establish MRV methods for the project.</t>
  </si>
  <si>
    <t>Viet Nam</t>
  </si>
  <si>
    <t>Mitsubishi Research Institute, Inc.</t>
  </si>
  <si>
    <t>under implementation</t>
  </si>
  <si>
    <t>Improvement of Vehicle Fuel Efficiency through Introduction of Eco-Drive Management System</t>
  </si>
  <si>
    <t>The proposed program of activities targets the taxi operators in Hanoi which have been rapidly increasing apace with accelerating urbanization and motorization in the absence of adequate public transport means. The promotion of eco drive activities aims to reduce fuel consumption and thereby improve profitability of taxi operation, while contributing to a reduction of GHG emissions by the taxi fleet.
The project site is Hanoi Taxi, Inc., the leading member of the Hanoi Taxi Group which is known to provide services of highest quality in the city.The proposed program of activities targets the taxi operators in Hanoi which have been rapidly increasing apace with accelerating urbanization and motorization in the absence of adequate public transport means. The promotion of eco drive activities aims to reduce fuel consumption and thereby improve profitability of taxi operation, while contributing to a reduction of GHG emissions by the taxi fleet.
The project site is Hanoi Taxi, Inc., the leading member of the Hanoi Taxi Group which is known to provide services of highest quality in the city.The proposed program of activities targets the taxi operators in Hanoi which have been rapidly increasing apace with accelerating urbanization and motorization in the absence of adequate public transport means. The promotion of eco drive activities aims to reduce fuel consumption and thereby improve profitability of taxi operation, while contributing to a reduction of GHG emissions by the taxi fleet.
The project site is Hanoi Taxi, Inc., the leading member of the Hanoi Taxi Group which is known to provide services of highest quality in the city.The proposed program of activities targets the taxi operators in Hanoi which have been rapidly increasing apace with accelerating urbanization and motorization in the absence of adequate public transport means. The promotion of eco drive activities aims to reduce fuel consumption and thereby improve profitability of taxi operation, while contributing to a reduction of GHG emissions by the taxi fleet.
The project site is Hanoi Taxi, Inc., the leading member of the Hanoi Taxi Group which is known to provide services of highest quality in the city.</t>
  </si>
  <si>
    <t>Almec Corporation</t>
  </si>
  <si>
    <t>Promotion of Modal Shift from Road-based Transport to Mass Rapid Transit (MRT) System</t>
  </si>
  <si>
    <t>Introduction of a mass rapid transit (MRT) system to the three cities of Hanoi and Ho Chi Minh City (Vietnam) and Jakarta (Indonesia), which heavily rely on road-based transport systems such as motorcycles, automobiles, and buses, in order to reduce GHG emissions from such existing road transport systems through acceleration of the modal shift</t>
  </si>
  <si>
    <t>Modal Shift MRT</t>
  </si>
  <si>
    <t>Disseminating and Promoting Electric Motorcycles</t>
  </si>
  <si>
    <t>in Japanese</t>
  </si>
  <si>
    <t>Promotion of public transportation usage through Park-and-Drive and Eco Point systems in collaboration with private commercial facilities</t>
  </si>
  <si>
    <t>For a large-scale commercial facility (Aeon Store #1) which opened in Ho Chi Minh, Vietnam in January 2014, to reduce GHG emission amounts from commuting transportation by increasing the shift of commuting transportation method from motorcycles or cars to buses through the introduction of methods which have been effective in Japan: ① Model for promotion of Park-and-Bus-Ride (hereafter referred to as "P&amp;BR") system utilizing parking lots of suburban large-scale commercial facilities, and ② Public transportation Eco Point system.
Specifically, consumers who purchase prepaid shopping tickets at Aeon will be able to utilize the P&amp;BR system using the store's parking lot. Additionally, in order to induce the shift to buses, Transportation Eco Points will also be introduced. This proposed project will be promoted as an economic inducement method led by the private sector as a collaboration between existing transportation infrastructures and a commercial facility, and can be expected to reduce CO2 emissions with a small investment cost. Furthermore, the hurdles for implementation are also low, and rapid commercialization can be expected.For a large-scale commercial facility (Aeon Store #1) which opened in Ho Chi Minh, Vietnam in January 2014, to reduce GHG emission amounts from commuting transportation by increasing the shift of commuting transportation method from motorcycles or cars to buses through the introduction of methods which have been effective in Japan: ① Model for promotion of Park-and-Bus-Ride (hereafter referred to as "P&amp;BR") system utilizing parking lots of suburban large-scale commercial facilities, and ② Public transportation Eco Point system.
Specifically, consumers who purchase prepaid shopping tickets at Aeon will be able to utilize the P&amp;BR system using the store's parking lot. Additionally, in order to induce the shift to buses, Transportation Eco Points will also be introduced. This proposed project will be promoted as an economic inducement method led by the private sector as a collaboration between existing transportation infrastructures and a commercial facility, and can be expected to reduce CO2 emissions with a small investment cost. Furthermore, the hurdles for implementation are also low, and rapid commercialization can be expected.For a large-scale commercial facility (Aeon Store #1) which opened in Ho Chi Minh, Vietnam in January 2014, to reduce GHG emission amounts from commuting transportation by increasing the shift of commuting transportation method from motorcycles or cars to buses through the introduction of methods which have been effective in Japan: ① Model for promotion of Park-and-Bus-Ride (hereafter referred to as "P&amp;BR") system utilizing parking lots of suburban large-scale commercial facilities, and ② Public transportation Eco Point system.
Specifically, consumers who purchase prepaid shopping tickets at Aeon will be able to utilize the P&amp;BR system using the store's parking lot. Additionally, in order to induce the shift to buses, Transportation Eco Points will also be introduced. This proposed project will be promoted as an economic inducement method led by the private sector as a collaboration between existing transportation infrastructures and a commercial facility, and can be expected to reduce CO2 emissions with a small investment cost. Furthermore, the hurdles for implementation are also low, and rapid commercialization can be expected.</t>
  </si>
  <si>
    <t xml:space="preserve">Nikken Sekkei Research Institute
Nikken Sekkei Research Institute
Nikken Sekkei Research Institute
</t>
  </si>
  <si>
    <t>Feasibility study on low carbon community development project for promoting and commoditizing electric motorbikes in Vietnam</t>
  </si>
  <si>
    <t>Eco-Driving by Utilizing Digital Tachograph System</t>
  </si>
  <si>
    <t xml:space="preserve">The purpose of the Project is to improve transportation fuel efficiency in diesel-fired freight
Nippon Express (Viet Nam) Co., Ltd. transportation fleet of 124 vehicles, trucks and trailers,
through the use of a digital tachograph system, while providing the same level of freight
transportation services. The purpose of the Project is to improve transportation fuel efficiency in diesel-fired freight
Nippon Express (Viet Nam) Co., Ltd. transportation fleet of 124 vehicles, trucks and trailers,
through the use of a digital tachograph system, while providing the same level of freight
transportation services. The purpose of the Project is to improve transportation fuel efficiency in diesel-fired freight
Nippon Express (Viet Nam) Co., Ltd. transportation fleet of 124 vehicles, trucks and trailers,
through the use of a digital tachograph system, while providing the same level of freight
transportation services. </t>
  </si>
  <si>
    <t>Nippon Express</t>
  </si>
  <si>
    <t>VN_AM001 Ver1.0</t>
  </si>
  <si>
    <t>Modernization of freight train infrastructure</t>
  </si>
  <si>
    <t>Modernize the infrastructure of the Belgrano Cargas freight rail system and promote a modal shift from trucks to rail for agricultural products</t>
  </si>
  <si>
    <t>Argentina</t>
  </si>
  <si>
    <t>NS-95</t>
  </si>
  <si>
    <t>Low-carbon end-use sectors in Azerbaijan</t>
  </si>
  <si>
    <t>The specific objective of the project is to support SOCAR in the development and implementation of selected programmatic NAMAs in the low-carbon end-use sectors, where pilot investments will be directed into low energy and low carbon technologies that are so far missing on a large scale on the Azeri market.</t>
  </si>
  <si>
    <t>Azerbaijan</t>
  </si>
  <si>
    <t>Nationally Appropriate Mitigation Actions for low-carbon end-use sectors in Azerbaijan</t>
  </si>
  <si>
    <t xml:space="preserve">Support the national oil company SOCAR in the development and implementation of NAMAs for energy efficiency and renewable energy in buildings and transportation. Reduction of flaring and Improvement of energy performance  in new and existing residential, service and public buildings and in transportation (passenger cars, trucks, buses, special purpose vehicles). </t>
  </si>
  <si>
    <t>Comprehensive mobility plan for Belo Horizonte, Brazil</t>
  </si>
  <si>
    <t>E-mobility readiness plan</t>
  </si>
  <si>
    <t xml:space="preserve">The E-mobility Readiness Plan is designed to promote the introduction of grid-enabled electric vehicles in Chile on a large scale, leading to a target of 70,000 electric vehicles by the year 2020. The plan foresees the implementation of a set of activities to target barriers and provide incentives to achieve the overall target. </t>
  </si>
  <si>
    <t>Ecofys,Fundacion Chile,Sistemas Sustentables</t>
  </si>
  <si>
    <t>*cumulative GHG reduction of 2.7 MtCO2eq over 2015-2030; hence annual MtCo2e = 0.18</t>
  </si>
  <si>
    <t>Programme for Energy Efficiency in the Transport Sector in Chile</t>
  </si>
  <si>
    <t>Promotion of energy efficiency in the transport sector to reduce GHG emissions and to secure sustainable cargo and passenger transport</t>
  </si>
  <si>
    <t>Feasibility Study</t>
  </si>
  <si>
    <t>Santiago Transportation Green Zone</t>
  </si>
  <si>
    <t>Low emission vehicles (taxis and Transantiago), bicycle promotion, transit management</t>
  </si>
  <si>
    <t>UK government</t>
  </si>
  <si>
    <t>* Projected GHG reduction of STGZ is 0.0138 MtCO2 in 10 years</t>
  </si>
  <si>
    <t>Integrated improvement of transit management</t>
  </si>
  <si>
    <t>The objective of the NAMA is to implement transit management measures in cities in order to improve the overall flow of traffic and to reduce GHG emissions. It intends to do this by analyzing and developing transit management systems and developing traffic calming schemes. There is limited information available about the results of this feasibility study, which is currently seeking funding and for which a potential implementing entity has not been publicized. This urban planning and transit management activity does, however, appear to be well suited to the increasingly urbanized context of Chile, where the transport sector is responsible for 22% of national GHG emissions in Chile, 20% of which are from road transport and are expected to increase significantly in line with economic growth.</t>
  </si>
  <si>
    <t>BRT Macrobus Guadalajara, Mexico</t>
  </si>
  <si>
    <t>The objective of the BRT (Bus Rapid Transit) Macrobus in Guadalajara, Mexico is to establish an efficient, safe, rapid, convenient, comfortable and effective modern mass transit system based on a BRT system. The Metropolitan area of the city of Guadalajara has a population of around 3.7 million inhabitants. The situation before the project is around 1.6 million vehicles plying the city of Guadalajara of which more than 1 million private cars, 86,000 motorcycles, 12,000 taxis and around 4,600 public transit buses. The city has also two Light Rail Transit (LRT) lines totaling 24km of tracks. Public transport buses are owned and managed by 17 different private and public enterprises.</t>
  </si>
  <si>
    <t>2013/25/02</t>
  </si>
  <si>
    <t>BRT Metrobus 2-13, Mexico</t>
  </si>
  <si>
    <t>The objective of the BRT (Bus Rapid Transit) Metrobus Lines 2-13 in the Zona Metropolitana del Valle de México (ZMVM) is to establish an efficient, safe, rapid, convenient, comfortable and effective modern mass transit system based on a BRT system. The ZMVM has nearly 20 million inhabitants. The PDD includes the BRT lines 2 to 13 of Metrobus. Line 1 (Insurgentes) due to emission contract agreement reasons has been presented separately and is already a registered CDM project. The project transports by 2020 annually around 330 million passengers. The geographical boundary of the project is the greater metropolitan area of the city of Mexico known as ZMVM. Gases included are CO2 and CH4.</t>
  </si>
  <si>
    <t>2013/31/01</t>
  </si>
  <si>
    <t>AMS-III.AQ./ AMS-III.AO.</t>
  </si>
  <si>
    <t>*cumulative GHG reduction of 23.2 MtCO2eq over 2015-2030; hence annual MtCo2e = 0.18</t>
  </si>
  <si>
    <t>BRT Lines 1-5 EDOMEX, Mexico</t>
  </si>
  <si>
    <t>Investment Plan for Mexico</t>
  </si>
  <si>
    <t xml:space="preserve">The IP will help decarbonize key sectors of the economy aiming at reducing electricity consumption by 22,000 GWh per year (10%), reducing energy-related emissions by 13 M t CO2e and deferring additional 5,000 MW of conventional energy generation capacity. Con- struction of bus rapid transit corridors in a number of cities is predicted to reduce emis- sions by 2MC02 per year (20% reduction against the baseline). </t>
  </si>
  <si>
    <t>Mode Shift BRT</t>
  </si>
  <si>
    <t>Introduction of Climate Friendly Measures in Transport</t>
  </si>
  <si>
    <t>The project will contribute to the development of policies and measures that will assist in a long-term modal shift from small inefficient vehicles to climate friendly, more efficient and less polluting, less carbon-intensive forms of transport in Mexico City Metropolitan Area (MCMA).</t>
  </si>
  <si>
    <t>Mexican-German NAMA Program</t>
  </si>
  <si>
    <t>The project is preparing the first nationally appropriate mitigation actions (NAMAs) in Mexico in the key sectors of construction/refurbishment of residential buildings, energy efficiency in small and medium-sized enterprises (SMEs) and freight traffic. They are earmarked for broad-scale implementation with international co-financing. The project partners are setting up a NAMA coordination office in Mexico to effectively advise the local authorities. In this way, the project is supporting the Mexican partner institutions, such as the environmental, energy and transport ministries and the national housing commission, in developing strategies and financing mechanisms, setting up measuring, reporting and verification (MRV) systems, and developing the necessary capacity for implementing NAMAs.</t>
  </si>
  <si>
    <t>* GHG reductions in 2040 are expected to range from 1.9 to 3.8 MMTCO2 per year, depending upon penetration and performance levels.</t>
  </si>
  <si>
    <t>Freight transport NAMA</t>
  </si>
  <si>
    <t>The objective of the NAMA is to increase the energy efficiency of the domestic freight vehicle fleet by encouraging training and adoption of eco-driving techniques and installing technologies. It is a national initiative with the potential to result in wide-scale improvements to the energy efficiency of freight operations and create related cost savings and GHG emission reductions. Ex-ante projections indicate that the NAMA has the potential to reduce emissions by 290 MtCO2eq, approximately 12% of all emissions that are expected to be generated by the freight transport sub-sector in 2025 under a BAU scenario. Opportunities to access international finance to support implementation are currently being pursued, and there is a proposal for obtaining additional revenue from the carbon market. The National Implementing Entity is the Secretariat of the Environment and Natural Resources (SEMARNAT) and it is likely that the NAMA developer, EMBARQ Mexico, would provide technical support for implementation.</t>
  </si>
  <si>
    <t>German government</t>
  </si>
  <si>
    <t>19.33*</t>
  </si>
  <si>
    <t>Low Carbon Climate Resilient Development Strategy in Dominica</t>
  </si>
  <si>
    <t>Dominica</t>
  </si>
  <si>
    <t>NAMA based on the Federal Mass Transit Programme</t>
  </si>
  <si>
    <t>The NAMA has two objectives. In the short term, the objective is to provide complementary support to the federal mass transit programme to undertake capacity building and to improve internal processes to speed up project development. In the long term, the NAMA will provide funding to continue activities under the program beyond 2016 when a large part of existing funding will finish.</t>
  </si>
  <si>
    <t>Dutch Ministry of Infrastructure and the Environment</t>
  </si>
  <si>
    <t>Optimization of the conventional bus system in the valley of Mexico City</t>
  </si>
  <si>
    <t>The objective of the NAMA is to improve the conventional bus system in the valley of Mexico. The actions reviewed as a NAMA in this feasibility study were the: establishment of an appropriate institutional and regulatory framework, the implementation of changes in the bus system (such as the reorganization of routes and concession management), public awareness raising and outreach, and the implementation of a transport monitoring system.</t>
  </si>
  <si>
    <t>Public Transport Route Optimization and Vehicle Fleet Renovation</t>
  </si>
  <si>
    <t>Enhancing Vehicle Renovation and operating efficiency in Mexico´s federal freight sector</t>
  </si>
  <si>
    <t>The objective of the NAMA is to support these two federal programs in Mexico.. It will develop a financial scheme for the ‘man-truck’ (owner operator, up to five vehicles) and smaller fleet carriers (up to 30 vehicles) sub-sector, and support the alignment of existing federal regulations that relate to the vehicle renovation program. SCT data on freight fleets suggest that vehicles operated by owner-operators and small fleets make up over 60% of the total number of freight vehicles on the road.</t>
  </si>
  <si>
    <t>Sustainable Urban Transport Initiative</t>
  </si>
  <si>
    <t>TDM Measures in Jakarta, Indonesia</t>
  </si>
  <si>
    <t>…</t>
  </si>
  <si>
    <t>Transport Demand Management</t>
  </si>
  <si>
    <t>City wide mitigation programme of Greater Amman Municipality</t>
  </si>
  <si>
    <t>To reduce emissions in municipal waste, urban transport, sustainable energy, and urban forestry estimated to average around 560 ktCO2e per year.</t>
  </si>
  <si>
    <t>Jordan</t>
  </si>
  <si>
    <t xml:space="preserve">The Project supports the identification, design, and implementation of Nationally Appropriate Mitigation Actions (NAMAs) in the urban sector. NAMAs, consisting of investments in infrastructure supported by capacity building, awareness raising and technical assistance, will contribute to achieving the country’s GHG emission reduction voluntary target while improving urban services and the quality of life of citizens in Kazakh towns and cities. The project is the first effort in Kazakhstan to adopt a comprehensive approach to reduce GHG emissions in cities. </t>
  </si>
  <si>
    <t>UNDP-GEF</t>
  </si>
  <si>
    <t>Implement the Sustainable Transport Strategy as well as the Master Plan on Comprehensive Urban Transport of Vientiane.</t>
  </si>
  <si>
    <t>Laos</t>
  </si>
  <si>
    <t>Public transport development in Lebanon</t>
  </si>
  <si>
    <t>This aim is to modernize the transport system which today depends on a large share of old passenger vehicles.</t>
  </si>
  <si>
    <t>Lebanon</t>
  </si>
  <si>
    <t>NS-175</t>
  </si>
  <si>
    <t>Federal Road Freight Transport NAMA for owner operators and smaller fleet carriers</t>
  </si>
  <si>
    <t>Improve energy efficiency in the federal road freight transport sector through the modernization of the fleet, the inclusion of technologies and training programs.</t>
  </si>
  <si>
    <t>Ministry of the Environment and Natural Resources (Secretaría de Medio Ambiente y Recursos Naturales)</t>
  </si>
  <si>
    <t>*cumulative GHG reduction of 290 MtCO2eq over 2015-2030; hence annual MtCo2e = 0.18</t>
  </si>
  <si>
    <t>Thailand</t>
  </si>
  <si>
    <t xml:space="preserve">Investment Plan for Thailand </t>
  </si>
  <si>
    <t xml:space="preserve">CTF co-financing is proposed for construction of selected priority BRT routes as part of an interlinking network of 14 BRT routes throughout the city totaling more than 250 km. The investment program would feature pedestrian and bus connections with mass transit lines, as well as introduction of hybrid bus technologies. The BRT system would also seek to transform the bus sector in Bangkok, which has seen a steady decline in ridership in recent years, through new investments, modern operating practices and through ―congestion cutting‖ priority afforded by BRT. </t>
  </si>
  <si>
    <t>Under Approval</t>
  </si>
  <si>
    <t xml:space="preserve">In the long-term, the PECC aims to reduce 50% of GHG emissions by 2050, as compared to 2000
levels, and reach a flexible convergence towards global average per capita emissions of 2.8 tons of
CO2e/yr. </t>
  </si>
  <si>
    <t>Sustainable Urban Transport in Chiang Mai</t>
  </si>
  <si>
    <t>The main project development objective is to improve the technical capacity of CMM for sustainable urban transport development, through technical support on integrated land use and sustainable urban transport planning and pilot demonstration of NMT improvement. This is expected to lead to increased role of more effective and less energy-intensive forms of urban travel including an improved public transport system and NMT (walking, bicycles, bicycle taxis), which will in turn result in long-term reduction of vehicular greenhouse gas emissions.</t>
  </si>
  <si>
    <t>Achieving Low Carbon Growth in Cities through Sustainable Urban Systems Management in Thailand</t>
  </si>
  <si>
    <t>Promotion of sustainable urban systems management in Khon Kaen(KK), Nakorn Rachasima(NR), Samui and Klang to achive low carbon growth</t>
  </si>
  <si>
    <t>Eco-friendly driving using digital tachograph</t>
  </si>
  <si>
    <t>METI</t>
  </si>
  <si>
    <t>* Expected reductions are 10 MtCO2e in total but with no timeframe listed</t>
  </si>
  <si>
    <t>NS-36</t>
  </si>
  <si>
    <t>Rehabilitation of arterial roads in Serbia</t>
  </si>
  <si>
    <t>This action includes rehabilitation of the 19 different arterial road sections (total length of 324 km) throughout Serbia. Mitigation target is to improve the efficiency and operation of these roads and reduce CO2 emissions from road vehicles. Decreasing of CO2 emissions will be ensured through improved fuel consumption level (-3.64%) by all vehicles that is achieved by running speed of 60 km/h, or the International Roughness Index (IRI) of the proposed roads are improved up to the value of 2.0 m/km.</t>
  </si>
  <si>
    <t>Passenger Modal Shift from Road to Rail – The Gautrain Case</t>
  </si>
  <si>
    <t>Objective The Gautrain project forms part of an integrative approach to national transport transformation that promotes economic and social development. The modal shift brought on by the Gautrain electric rail carries GHG mitigation benefits through the provision of a more efficient centrally managed mass transit system. As a NAMA, the Gautrain’s modal shift of passenger road to rail may also guide similar efforts in the context of GHG mitigation, and in general promote the sustainability of larger public transit modal shift initiatives.</t>
  </si>
  <si>
    <t>Modal Shift Rail</t>
  </si>
  <si>
    <t>Rollout of electric private passenger vehicles</t>
  </si>
  <si>
    <t>The NAMA aims to produce and use private passenger electric vehicles in South Africa, with the goal of a 10% penetration of electric private passenger vehicles by 2015. The objective is to decrease GHG emissions by 450 MtCO2 equivalent from 2011 to 2050. The NAMA will help to demonstrate the feasibility and efficiency of electric vehicles, with the potential of making a considerable contribution to the sustainability of the sector, and complementing other national climate change and transport initiatives. The cost of the NAMA has been estimated as being US$344.7 billion over the period 2011 to 2050, and international support is being sought to cover the incremental costs of manufacturing electric vehicles. The implementing entity would be the South African government although the roles of the Department of Transport, the Department of Trade and Industry, and the Department of Environmental Affairs, have not yet been defined.</t>
  </si>
  <si>
    <t>Production and application of hybrid and electric cars in Vietnam</t>
  </si>
  <si>
    <t>To reduce GHG emissions from transport sector through the production and application of hybrid and electric cars in Vietnam, towards the target of the Vietnam Government that 6 million environmentally-friendly vehicles will be in operation by 2020.</t>
  </si>
  <si>
    <t>Sustainable Urban Transport</t>
  </si>
  <si>
    <t>Ecofys, Embarq</t>
  </si>
  <si>
    <t>Sustainable Urban Transport Initiative (SUTRI)</t>
  </si>
  <si>
    <t>Transport Modal Shift through Construction of Mass Rapid Transit (MRT) System</t>
  </si>
  <si>
    <t>MRV DS Joint Venture of Japan Weather Association and Almec</t>
  </si>
  <si>
    <t>2014/1/</t>
  </si>
  <si>
    <t>NDF</t>
  </si>
  <si>
    <t>C59</t>
  </si>
  <si>
    <t>Developing Capacity for a Climate Resilient Road Sector</t>
  </si>
  <si>
    <t>The NDF support forms part of the African Development Bank (AfDB) Nacala Road Corridor project Phase III. The overall objective of the Nacala Road Corridor project is to develop an East-West road transport link between Malawi, Zambia and Mozambique to increase national and regional connectivity and stimulate socio-economic development.
The objective of the NDF component is to provide the National Road Administration (ANE) and other stakeholders with capacity and tools to manage climate impact threats to road development including planning, design, construction and maintenance.</t>
  </si>
  <si>
    <t>Mozambique</t>
  </si>
  <si>
    <t>Under implementation</t>
  </si>
  <si>
    <t>*Exchange rate: 1 EUR = 1.13571 USD; there have been no disbursements made yet to the projects as of May 2015. Hence expected poject start dates are unavailable</t>
  </si>
  <si>
    <t>C10</t>
  </si>
  <si>
    <t>Transport and Urban Mobility Project - Environmental activities</t>
  </si>
  <si>
    <t>The overall objectives of the World Bank financed project are: (i) to improve effective road management and maintenance, both at national level and in urban areas; and (ii) to improve public urban transport in the Greater Dakar Area (GDA). The objective of the proposed NDF adaptation component is to develop the capacity of relevant stakeholders in Senegal to climate-proof road infrastructure planning, design and maintenance. The STUMP project has three components:</t>
  </si>
  <si>
    <t>Senegal</t>
  </si>
  <si>
    <t>C52</t>
  </si>
  <si>
    <t>Developing Climate Resilient Infrastructure Standards and Codes</t>
  </si>
  <si>
    <t xml:space="preserve">The overall objective of the Strategic Program for Climate Resilience (SPCR) in Zambia is to mainstream climate change in the most economically important and vulnerable sectors of the economy. The objective of the NDF component is to increase the government capacity to plan for a climate change resilient road transport sector. There are three components in the SPCR program: 1) Participatory Adaptation, 2) Climate Resilient Infrastructure and 3) Strategic Programme Support. The NDF support forms part of the second SPCR programmatic component, which seeks to strengthen climate resilient infrastructure policies and pilot their effective implementation. </t>
  </si>
  <si>
    <t>Zambia</t>
  </si>
  <si>
    <t>C73</t>
  </si>
  <si>
    <t>NAMA Proposal for the Railway Sector</t>
  </si>
  <si>
    <t>The Government of Bangladesh have requested a loan from the Asian Development Bank and the European Investment Bank to implement the South Asia Sub-regional Economic Cooperation Railway Connectivity: Akhaura–Laksam Double Track Project. At the request of Bangladesh Railway (BR), the state-owned rail transport agency of Bangladesh and implementing agency of the project, a Capacity Development Technical Assistance (CDTA) has been attached to the project.</t>
  </si>
  <si>
    <t>Funding approved</t>
  </si>
  <si>
    <t>*Exchange rate: 1 EUR = 1.13571 USD</t>
  </si>
  <si>
    <t>C15</t>
  </si>
  <si>
    <t>Adaptation Approaches for the Transport Sector</t>
  </si>
  <si>
    <t>The objective is to assist Cambodia in responding to climate change in a way that is consistent with economic development objectives. The primary contribution of the project is to improve institutional and technical capacity to adapt to such change in the transport sector.</t>
  </si>
  <si>
    <t>General Transport</t>
  </si>
  <si>
    <t>Cambodia</t>
  </si>
  <si>
    <t>C63</t>
  </si>
  <si>
    <t>Rural Roads Improvement Project II</t>
  </si>
  <si>
    <t>The RRIP II comprises five components:
• Rural roads improvements - improvement of about 1,200 km of rural roads to climate resilient paved condition, includes also green planning/planting.
• Rural road asset management - improve rural road asset management in a sustainable manner through a strong capacity-building program.
• Rural roads safety and community awareness program - increase the awareness and application of road safety and safeguards.  
• Project management support - strengthen the capacity of MRD to provide efficient project management support for project implementation.
• Connectivity improvements for Mekong river islands - includes two sub-components: a) rehabilitate roads and jetties within a 5-island cluster in the Mekong River; and b) develop a climate change adaptation framework.</t>
  </si>
  <si>
    <t>C25</t>
  </si>
  <si>
    <t>Integrating Climate Change Adaptation to Transport</t>
  </si>
  <si>
    <t>The impact of the ADB project will be reduced poverty and enhanced economic activities in the project areas. The outcome will be improved road connectivity adaptive to climate change impacts. The outputs of the ADB financed project are: (i) rehabilitation of priority provincial roads totalling 307 km, (ii) reduced life-cycle costs on selected project roads, (iii) reduced vulnerability of project roads and enhanced awareness among PPC staff on potential climate change impacts, and (iv) enhanced awareness of potential social problems brought about by improved connectivity. The NDF support will co-finance output (iii) as identified above.</t>
  </si>
  <si>
    <t>C66</t>
  </si>
  <si>
    <t>Transport NAMA Support Facility</t>
  </si>
  <si>
    <t>The project aims to enhance the level of mitigation actions in the transport sector in ADB’s Developing Member Countries (DMCs). Additionally the project addresses barriers for climate finance and stimulates NAMA advancement in the region. The project has the potential to contribute to the development of innovative climate finance mechanisms in line with NDF strategy 2014-2015. The facility supports the development of the NAMA mechanism and will contribute to this innovative mechanism for climate finance becoming more widely accepted.</t>
  </si>
  <si>
    <t>Asia Regional</t>
  </si>
  <si>
    <t>*Exchange rate: 1 EUR = 1.13571 USD; Transport NAMA support facility does not have a signed grant agreement yet. Hence dates are unavailable</t>
  </si>
  <si>
    <t>C32</t>
  </si>
  <si>
    <t>Adaptation to Climate Change in Road Transport Sector</t>
  </si>
  <si>
    <t xml:space="preserve">The Road Sector Support Program has the general objective of making road transport in Nicaragua more efficient in order to stimulate economic activity and contribute to the well-being of the population, while facilitating integration within the country and with the rest of Central America.  The NDF financed component will focus on development of adaptive capacity and integration of climate change aspects into planning and design of road transport infrastructure.
The Road Sector Support Program has five components: A. Improvement of national road network (upgrading of 380 km of roads); B. Institutional strengthening; C. Road safety; D. Reduction of climate change vulnerability; and E. Road maintenance (maintenance of 580 km of roads). NDF finances three sub-components under component D that will have scope across the programme: 1) development of adaptive capacity in Ministry of Transport and Infrastructure (MTI) and National Road Fund; 2) improving the knowledge base for planning and decision-making; and 3) practical experience through pilot projects.
</t>
  </si>
  <si>
    <t>NS-153</t>
  </si>
  <si>
    <t>Bus Rapid Transit (BRT) for Kampala</t>
  </si>
  <si>
    <t>The purpose of this NAMA is to improve the efficiency of public transport, by moving commuters from private vehicles to public transportation to address both traffic and pollution problems. The NAMA will reduce transport emissions in the Kampala metropolitan region from a business as usual baseline</t>
  </si>
  <si>
    <t>Uganda</t>
  </si>
  <si>
    <t>Climate Change Department</t>
  </si>
  <si>
    <t>NS-158</t>
  </si>
  <si>
    <t>Periodic Vehicle Inspection for Emissions and Roadworthiness</t>
  </si>
  <si>
    <t>This NAMA is intended to reduce emissions from vehicles, which have a high potential for operations related emissions. This is a policy NAMA, which is important due to the type, age and condition of imported vehicles in Uganda. The NAMA will also target operation and use through the lifecycle of the vehicles. This policy is needed in Uganda because of the high possibility for economic growth and prosperity that will lead to increased vehicle importation and use.</t>
  </si>
  <si>
    <t>Greenhouse Gas Emission Reduction through rail based mass rapid transit system – Mumbai Metro Transport Private Limited</t>
  </si>
  <si>
    <t>The objective of the project is the establishment and operation of an efficient, safe, rapid, convenient, comfortable and effective modern mass transit system with high ridership capacity along Charkop- Bandra-Mankhurd (CBM) in Metro Mumbai, India.</t>
  </si>
  <si>
    <t>At Validation</t>
  </si>
  <si>
    <t>Mode-Shift of Goods from Shree Cement Plant, India</t>
  </si>
  <si>
    <t>Modal shift in transportation of cargo from road transportation to water or rail transportation</t>
  </si>
  <si>
    <t>Column Keys</t>
  </si>
  <si>
    <t>Name of climate finance instrument that disburses the project funding.
CDM = Clean Development Mechanism, CTF = Clean Technology Fund, GEF = Global Environment Facility; NAMA = Nationally Appropriate Mitigation Actions; IKI = International Climate Initiative; JCM = Joint Crediting MechanismName of climate finance instrument that disburses the project funding.
CDM = Clean Development Mechanism, CTF = Clean Technology Fund, GEF = Global Environment Facility; NAMA = Nationally Appropriate Mitigation Actions; IKI = International Climate Initiative; JCM = Joint Crediting Mechanism</t>
  </si>
  <si>
    <t>Project ID</t>
  </si>
  <si>
    <t>Project number provided by the climate finance instrument's project database</t>
  </si>
  <si>
    <t>Official title of project</t>
  </si>
  <si>
    <t>A blurb describing project objectives, scopes, and relevance to sustainable transport</t>
  </si>
  <si>
    <t xml:space="preserve">Primary transport subsector in which the project was conducted.  </t>
  </si>
  <si>
    <r>
      <t xml:space="preserve">Whether the project best fits into one of the following approches under the Avoid-Shift-Improve Framework: </t>
    </r>
    <r>
      <rPr>
        <b/>
        <sz val="11"/>
        <color indexed="8"/>
        <rFont val="Arial"/>
        <family val="2"/>
      </rPr>
      <t>Avoiding</t>
    </r>
    <r>
      <rPr>
        <sz val="11"/>
        <color indexed="8"/>
        <rFont val="Arial"/>
        <family val="2"/>
      </rPr>
      <t xml:space="preserve"> unnecessary transport (through e.x. smart land use planning); </t>
    </r>
    <r>
      <rPr>
        <b/>
        <sz val="11"/>
        <color indexed="8"/>
        <rFont val="Arial"/>
        <family val="2"/>
      </rPr>
      <t>Shifting</t>
    </r>
    <r>
      <rPr>
        <sz val="11"/>
        <color indexed="8"/>
        <rFont val="Arial"/>
        <family val="2"/>
      </rPr>
      <t xml:space="preserve"> passenger and freight transport to the most efficient modes; and </t>
    </r>
    <r>
      <rPr>
        <b/>
        <sz val="11"/>
        <color indexed="8"/>
        <rFont val="Arial"/>
        <family val="2"/>
      </rPr>
      <t>Improving</t>
    </r>
    <r>
      <rPr>
        <sz val="11"/>
        <color indexed="8"/>
        <rFont val="Arial"/>
        <family val="2"/>
      </rPr>
      <t xml:space="preserve"> the environmental performance of transport Whether the project best fits into one of the following approches under the Avoid-Shift-Improve Framework: </t>
    </r>
    <r>
      <rPr>
        <b/>
        <sz val="11"/>
        <color indexed="8"/>
        <rFont val="Arial"/>
        <family val="2"/>
      </rPr>
      <t>Avoiding</t>
    </r>
    <r>
      <rPr>
        <sz val="11"/>
        <color indexed="8"/>
        <rFont val="Arial"/>
        <family val="2"/>
      </rPr>
      <t xml:space="preserve"> unnecessary transport (through e.x. smart land use planning); </t>
    </r>
    <r>
      <rPr>
        <b/>
        <sz val="11"/>
        <color indexed="8"/>
        <rFont val="Arial"/>
        <family val="2"/>
      </rPr>
      <t>Shifting</t>
    </r>
    <r>
      <rPr>
        <sz val="11"/>
        <color indexed="8"/>
        <rFont val="Arial"/>
        <family val="2"/>
      </rPr>
      <t xml:space="preserve"> passenger and freight transport to the most efficient modes; and </t>
    </r>
    <r>
      <rPr>
        <b/>
        <sz val="11"/>
        <color indexed="8"/>
        <rFont val="Arial"/>
        <family val="2"/>
      </rPr>
      <t>Improving</t>
    </r>
    <r>
      <rPr>
        <sz val="11"/>
        <color indexed="8"/>
        <rFont val="Arial"/>
        <family val="2"/>
      </rPr>
      <t xml:space="preserve"> the environmental performance of transport </t>
    </r>
  </si>
  <si>
    <t>Country/countries where the project is being implemented</t>
  </si>
  <si>
    <t>Organization responsible for carrying out the project during the designated project timeframe</t>
  </si>
  <si>
    <t>Current project status as of Jan 19, 2015 (under approval, approved, under implementation, completed, closed or rejected). 
NAMA projects are classified by "concept", "partial funding approved" and "funding approved"Current project status as of Jan 19, 2015 (under approval, approved, under implementation, completed, closed or rejected). 
NAMA projects are classified by "concept", "partial funding approved" and "funding approved"</t>
  </si>
  <si>
    <t xml:space="preserve">Total amount of funding from both climate instrument and co-financing </t>
  </si>
  <si>
    <t>Total funding from climate instrument only</t>
  </si>
  <si>
    <t>= (Total Climate Instrument Funding) / (Total Project Cost)*100</t>
  </si>
  <si>
    <t>Date of project approval/signing</t>
  </si>
  <si>
    <t>The date when the first disbursement has been paid out</t>
  </si>
  <si>
    <t>Expected date for project completion</t>
  </si>
  <si>
    <t>Ex-ante estimation of CO2 emission reduced; measured in million metric tons of carbon dioxide equivalent per year</t>
  </si>
  <si>
    <t>Emission Methodology</t>
  </si>
  <si>
    <t>Name of the standard methodology approved by climate instrument to measure CO2 emission reduction of project</t>
  </si>
  <si>
    <t>References</t>
  </si>
  <si>
    <t>As of</t>
  </si>
  <si>
    <t>Methodology</t>
  </si>
  <si>
    <t>CDM Projects</t>
  </si>
  <si>
    <t>CDM Project Search</t>
  </si>
  <si>
    <t>Select "Transport" under "Sectoral Scopes;" copy project data into matrix</t>
  </si>
  <si>
    <t>CTF projects</t>
  </si>
  <si>
    <t>CIF Decisions</t>
  </si>
  <si>
    <t>GEF projects</t>
  </si>
  <si>
    <t>GEF Projects</t>
  </si>
  <si>
    <t>Searched project titles by following keywords: transport, rail, metro, BRT, road, vehicles, urban</t>
  </si>
  <si>
    <t>IKI Projects</t>
  </si>
  <si>
    <t>IKI Project Search</t>
  </si>
  <si>
    <t>Select "Transport" under "Topic;" copy project data into matrix</t>
  </si>
  <si>
    <t>JCM Projects</t>
  </si>
  <si>
    <t>List of JCM Model Projects, Demonstration Projects, and Feasibility Studies</t>
  </si>
  <si>
    <t>NAMAs</t>
  </si>
  <si>
    <t>Select "Transport" under "Sector" and run query</t>
  </si>
  <si>
    <t>NDF Projects</t>
  </si>
  <si>
    <t>DISCLAIMER:</t>
  </si>
  <si>
    <t>This database is a WORK IN PROGRESS, and the information is not complete. The data shown may contain errors or omissions and cannot be considered exhaustive.</t>
  </si>
  <si>
    <r>
      <t>·</t>
    </r>
    <r>
      <rPr>
        <sz val="7"/>
        <color indexed="8"/>
        <rFont val="Times New Roman"/>
        <family val="1"/>
      </rPr>
      <t xml:space="preserve">         </t>
    </r>
    <r>
      <rPr>
        <sz val="11"/>
        <color indexed="8"/>
        <rFont val="Arial"/>
        <family val="2"/>
      </rPr>
      <t>The information in the “Transport Sector” and “Avoid-Shift-Improve” columns are based on the data collector’s judgement on the project title and description</t>
    </r>
  </si>
  <si>
    <r>
      <t>·</t>
    </r>
    <r>
      <rPr>
        <sz val="7"/>
        <color indexed="8"/>
        <rFont val="Times New Roman"/>
        <family val="1"/>
      </rPr>
      <t xml:space="preserve">         </t>
    </r>
    <r>
      <rPr>
        <sz val="11"/>
        <color indexed="8"/>
        <rFont val="Arial"/>
        <family val="2"/>
      </rPr>
      <t>Data provided by GEF does not necessarily represent the entire GEF transport portfolio</t>
    </r>
  </si>
  <si>
    <r>
      <t>·</t>
    </r>
    <r>
      <rPr>
        <sz val="7"/>
        <color indexed="8"/>
        <rFont val="Times New Roman"/>
        <family val="1"/>
      </rPr>
      <t xml:space="preserve">         </t>
    </r>
    <r>
      <rPr>
        <sz val="11"/>
        <color indexed="8"/>
        <rFont val="Arial"/>
        <family val="2"/>
      </rPr>
      <t xml:space="preserve">Some data for GEF and CTF were compiled from information provided directly by the organizations; we noted inconsistency of some of the provided project data with the information provided on the CF instruments’ websites/ project hyperlinks. </t>
    </r>
  </si>
  <si>
    <r>
      <t>·</t>
    </r>
    <r>
      <rPr>
        <sz val="7"/>
        <color indexed="8"/>
        <rFont val="Times New Roman"/>
        <family val="1"/>
      </rPr>
      <t xml:space="preserve">         </t>
    </r>
    <r>
      <rPr>
        <sz val="11"/>
        <color indexed="8"/>
        <rFont val="Arial"/>
        <family val="2"/>
      </rPr>
      <t>There are missing data for the approval, expected start date and completion date of transport projects. CTM, CDM, and GEF provided dates of approval, while NAMA, IKI and JCM provided mostly project start dates.</t>
    </r>
  </si>
  <si>
    <r>
      <t>·</t>
    </r>
    <r>
      <rPr>
        <sz val="7"/>
        <color indexed="8"/>
        <rFont val="Times New Roman"/>
        <family val="1"/>
      </rPr>
      <t xml:space="preserve">         </t>
    </r>
    <r>
      <rPr>
        <sz val="11"/>
        <color indexed="8"/>
        <rFont val="Arial"/>
        <family val="2"/>
      </rPr>
      <t>There are missing data on the project implementing agencies for CDM</t>
    </r>
  </si>
  <si>
    <r>
      <t>·</t>
    </r>
    <r>
      <rPr>
        <sz val="7"/>
        <color indexed="8"/>
        <rFont val="Times New Roman"/>
        <family val="1"/>
      </rPr>
      <t xml:space="preserve">         </t>
    </r>
    <r>
      <rPr>
        <sz val="11"/>
        <color indexed="8"/>
        <rFont val="Arial"/>
        <family val="2"/>
      </rPr>
      <t>Missing data on project funding JCM and CDM</t>
    </r>
  </si>
  <si>
    <r>
      <t>·</t>
    </r>
    <r>
      <rPr>
        <sz val="7"/>
        <color indexed="8"/>
        <rFont val="Times New Roman"/>
        <family val="1"/>
      </rPr>
      <t xml:space="preserve">         </t>
    </r>
    <r>
      <rPr>
        <sz val="11"/>
        <color indexed="8"/>
        <rFont val="Arial"/>
        <family val="2"/>
      </rPr>
      <t>Missing data on “project status” for GEF projects</t>
    </r>
  </si>
  <si>
    <r>
      <t>·</t>
    </r>
    <r>
      <rPr>
        <sz val="7"/>
        <color indexed="8"/>
        <rFont val="Times New Roman"/>
        <family val="1"/>
      </rPr>
      <t xml:space="preserve">         </t>
    </r>
    <r>
      <rPr>
        <sz val="11"/>
        <color indexed="8"/>
        <rFont val="Arial"/>
        <family val="2"/>
      </rPr>
      <t>ASI-Orientations are not applicable to adaptation projects for NDF</t>
    </r>
  </si>
  <si>
    <t>Please insert any comments regarding listed projects under "Comments" (Column S) of the climate instruments tabs</t>
  </si>
  <si>
    <t xml:space="preserve">Please insert data on any new missing projects in the "PROJECT INPUT SHEET" Tab </t>
  </si>
  <si>
    <t>Percent Climate Instrument Funding</t>
  </si>
  <si>
    <t>Expected Project/ Programme Start</t>
  </si>
  <si>
    <t>Expected Project/ Programme Completion</t>
  </si>
  <si>
    <t>The overall objective of the MSP â€œPromoting Sustainable Transport In Latin Americaâ€ is to create the needed awareness among politicians, decision makers and stakeholders of the Latin American (LA) region, which will lead to the actual implementation of sustainable transport projects in the various countries of the region. This will be done by facilitating and widely disseminating the implementation of three demonstration projects in the selected cities (one project in each city), projects which in turn address three specific aspects of transport sustainability, namely, Bus Rapid Transit (BRT), Bus Regulation and Planning (BRP) and Non-motorised Transport (NMT). To further facilitate the overall objective of this MSP, a set of guidelines for the planning and implementation of transport projects addressing the three sustainability aspects mentioned above, will be prepared by URC in parallel to this MSP implementation.The overall objective of the MSP â€œPromoting Sustainable Transport In Latin Americaâ€ is to create the needed awareness among politicians, decision makers and stakeholders of the Latin American (LA) region, which will lead to the actual implementation of sustainable transport projects in the various countries of the region. This will be done by facilitating and widely disseminating the implementation of three demonstration projects in the selected cities (one project in each city), projects which in turn address three specific aspects of transport sustainability, namely, Bus Rapid Transit (BRT), Bus Regulation and Planning (BRP) and Non-motorised Transport (NMT). To further facilitate the overall objective of this MSP, a set of guidelines for the planning and implementation of transport projects addressing the three sustainability aspects mentioned above, will be prepared by URC in parallel to this MSP implementation.</t>
  </si>
  <si>
    <t>This project and activities will establish MRT networks in　Bangkok metropolitan region in Thailand, which is expected to lead to a modal shift and a reduction in traffic congestion on the roads, thus reducing GHG emissions and generating offset credits.</t>
  </si>
  <si>
    <t>AM0090</t>
  </si>
  <si>
    <t>Select transport projects on the list; copy project data into matrix</t>
  </si>
  <si>
    <t>ADB Project document: https://www.climateinvestmentfunds.org/cif/sites/climateinvestmentfunds.org/files/Approval_by_Mail_Vietnam_Sustainable%20Transport%20Ho%20Chi%20Minh_project%20document.pdf</t>
  </si>
  <si>
    <t>Sustainable Urban Transport for Ho Chi Minh City MRT Line 2 Project</t>
  </si>
  <si>
    <t>Fuel Efficiency in the Road Transport Sector</t>
  </si>
  <si>
    <t>India Sustainable Mobility Initiative</t>
  </si>
  <si>
    <t>The Government of India plans major investments in urban transport. As then-Chief Minister of Gujarat, the present Prime Minister of India, Narendra Modi, oversaw the creation of Ahmedabad Janmarg, India's first high-quality Bus Rapid Transit (BRT) System, together with zoning and parking reforms, named as one of the best transport reforms in the country. The Institute for Transportation and Development Policy (ITDP) is in charge of the technical support for both efforts. With the likely ramp-up of national government funding in urban infrastructure, a rare opportunity exists to leverage cost-effective mass transit infrastructure on a large scale. Most of the decision making will rest with state governments. ITDP's India Sustainable Mobility Initiative will focus on the development of effective state-level urban transport policies and capacity building in the states of Gujarat, Maharashtra, and Tamil Nadu. The aim is that by the end of the grant, state policies will promote high quality BRT together with zoning and parking reform, to dramatically cut greenhouse gas emissions.</t>
  </si>
  <si>
    <t>ITDP</t>
  </si>
  <si>
    <t>Conversion Rates eur/usd 1,12; BMUB grant</t>
  </si>
  <si>
    <t>Reducing Emissions Through Integration and Optimization of Public Transport in Jakarta</t>
  </si>
  <si>
    <t>TransJakarta is the first and longest BRT system in Asia, and was initiated by the city of Jakarta with support from the Institute for Transportation and Development Policy (ITDP). Today, it forms the backbone of Jakarta's transport system. If properly integrated with the new Metro and improved pedestrian and bicycle access, daily ridership could increase from 330,000 to 1 million.
With ITDP support, TransJakarta has been converted into an autonomous public authority with a chance to greatly improve its operations. ITDP has been asked to help physically integrate the transport system with the newly constructed Metro, optimize its services, improve none motorized transport (NMT) access, and help Jakarta to reform new zoning and parking regulations in the city. A goal is to upgrade TransJakarta to Gold Standard BRT and as a precondition, change zoning and parking regulations need to be consistent with Gold Standard transit oriented development. ITDP has also been asked by the Mayor of Medan to develop a conceptual plan for the first full BRT outside of Jakarta.</t>
  </si>
  <si>
    <t xml:space="preserve">The project’s objective is to support developing countries to develop and implement climate change mitigation strategies in the transport sector as „Nationally Appropriate Mitigation Actions“ (NAMAs). </t>
  </si>
  <si>
    <t>Transfer of Climate-Friendly Transport Technologies and Measures (TRANSfer)</t>
  </si>
  <si>
    <t>Promotion of Electric Vehicle for Taxi Usage (GEC website) (Feasibility Study)</t>
  </si>
  <si>
    <t>The government of Costa Rica is targeting to achieve carbon neutral by 2021, and is putting high priority of de-carbonization in the Transport Sector, which occupies 51% of total energy consumption in the nation. This project under consideration aims to reduce GHG emissions by promoting Electric Vehicles (100 units expected) in the taxi fleet together with relevant charging infrastructure.</t>
  </si>
  <si>
    <t>Nissan Motor Co., Ltd</t>
  </si>
  <si>
    <t>PricewaterhouseCoopers Aarata, Mitsubishi UFJ Lease &amp; Finance Co. Ltd., PricewaterhouseCoopers Indonesia, DENSO Corp.</t>
  </si>
  <si>
    <t>Electric Three-Wheeled Vehicles</t>
  </si>
  <si>
    <t>PricewaterhouseCoopers Co., Ltd.</t>
  </si>
  <si>
    <t>New Mechanism Feasibility Study for CO2 Reduction through Utilising Off-Peak Power from Storage Batteries and Introducing Electric Vehicles in Thailand</t>
  </si>
  <si>
    <t>Feasibility Study on Eco‐Lease Scheme for Low Carbon Vehicle towards Joint Crediting Mechanism Projects Expansion（Indonesia National Level</t>
  </si>
  <si>
    <t>NAMA Proposal for the Railway Sector in Bangladesh</t>
  </si>
  <si>
    <t xml:space="preserve">The project will support the Bangladesh Railway (BR) to develop a NAMA proposal to be registered under the United National Framework Convention for Climate Change (UNFCCC) NAMA registry. It will support the implementation of the South Asia Sub-regional Economic Cooperation Railway Connectivity: Akhaura–Laksam Double Track Project.
A Capacity Development Technical Assistance (CDTA) has been designed including two components: (i) project implementation support component, which will be funded by ADB, and (ii) climate mitigation funding component, which will be funded by NDF. </t>
  </si>
  <si>
    <t>Bhutan</t>
  </si>
  <si>
    <t xml:space="preserve">Sustainable Urban Transport System for Thimphu and Phuentsholing cities (Bhutan) </t>
  </si>
  <si>
    <t>Teheran Transport Emissions Reduction</t>
  </si>
  <si>
    <t>The study will identify least-cost short and long-term options for reducing vehicular emissions in Tehran, based on an analysis of policy and technology constraints, and will suggest specific actions which could be taken to overcome those constraints.</t>
  </si>
  <si>
    <t>Closed</t>
  </si>
  <si>
    <t>Iran</t>
  </si>
  <si>
    <t>Project seeks to reduce emissions through improving vehicle fuel efficiency and urban infrastructure, based on well-known methods which Pakistan does not currently have capacity to implement. Builds capacity of officials to review transport options, expands pilot project to tune-up urban vehicles, evaluates ongoing programs, and develops options with regard to technology transfer, regulations and pricing.</t>
  </si>
  <si>
    <t>Promotion of Low Carbon Urban Transport Systems in the Philippines</t>
  </si>
  <si>
    <t>Creating an enabling environment for the commercialization of low carbon urban transport systems (e.g. electric and hybrid vehicles) in the Philippines</t>
  </si>
  <si>
    <t>Approved</t>
  </si>
  <si>
    <t>Upscaling Climate-Proofing in the Transport Sector in Timor-Leste: Sector Wide Approaches</t>
  </si>
  <si>
    <t>Timor Leste</t>
  </si>
  <si>
    <t>The Objective of the Project is to reduce the vulnerability of road infrastructure in Timor LesteTimor-Leste through the implementation of the NAPA.</t>
  </si>
  <si>
    <t>CEO Endorsed</t>
  </si>
  <si>
    <t>Environmental Protection and Maritime Transport Pollution Control in the Gulf of Honduras</t>
  </si>
  <si>
    <t>The overall objective of the project is to enhance the control and prevention of maritime transport related pollution in the major ports, navigational transport routes and adjacent coastal and marine areas within the Gulf of Honduras. This effort will be an important contribution to the environmental management of an area of significant ecological and economic value. As such, it is designed to complement a parallel regional initiative for the conservation and sustainable use of the Mesoamerican Barrier Reef System (MBRS). The development objective of this project is to reverse the degradation of the coastal and marine ecosystems within the Gulf of Honduras by enhancing the prevention and control from maritime transport-related pollution in the major ports and navigation lanes, improving navigational safety to avoid groundings and spills, and reducing land-based sources of pollution draining into the Gulf.</t>
  </si>
  <si>
    <t>GHG Assessment Methodologies in Public Transport</t>
  </si>
  <si>
    <t>Promote sustainable, low-carbon public transport through development and development and deployment of calculation methodologies to quantify both global and local be3nefits with greater ease and higher accuracy, and also to increase the enegagement of national and international funding for sustainable urban transport.</t>
  </si>
  <si>
    <t>IND: Improving Energy Efficiency in the Indian Railway System - under the Programmatic Framework for Energy Efficiency</t>
  </si>
  <si>
    <t>Integrated Adoption of New Energy Vehicles in China</t>
  </si>
  <si>
    <t>Facilitate and scale up the integrated development of New Energy Vehicles (NEVs) and Renewable Energy (RE) in China.</t>
  </si>
  <si>
    <t>Non-Motorized Transport (Colombia)</t>
  </si>
  <si>
    <t>The NMT NAMA for Colombia (NAMATAC – Active Transport NAMA) is under development by GIZ and government partners and will be ready during the final quarter of 2015. Preliminarly, it aims to include non motorized transport (and travel demand management) in Colombian cities as a strategy to replace high-emission trips with low-emission trips (or portions of trips).</t>
  </si>
  <si>
    <t>Implementation</t>
  </si>
  <si>
    <t>The NAMA proposed involves a freight logistics policy, a freight improvement program and freight vehicle scrapping and fleet renewal as part of a general support for the implementation of the policies referred to above. This will enable the country to improve its logistics performance indicators, thereby increasing its competitiveness and gaining other benefits from the improvements implemented.</t>
  </si>
  <si>
    <t>CCAP, FINDETER</t>
  </si>
  <si>
    <t>15.8 Mt CO2 eq. over a period of 18 months</t>
  </si>
  <si>
    <t>GEF, SOCAR, EU</t>
  </si>
  <si>
    <t>ADB, NDB</t>
  </si>
  <si>
    <t>Fostering technological change and fleet modernization in the public transport sector (Greater Metropolitan Area of San Jose, Costa Rica)</t>
  </si>
  <si>
    <t>Urban NAMA (Costa Rica)</t>
  </si>
  <si>
    <t>This NAMA would support the implementation of the Low Carbon Climate Resilient Development Strategy. It is an economy-wide Strategy that does not have a dedicated section for transport but that recognises the need to reduce energy use and associated GHG emissions from the road transport sector.
The Strategy is being developed to integrate environmental principles into national economic management and planning. It is expected to build national capacity, attract finance and technology, reduce dependency on imported petroleum products, all with the potential to have a transformative impact in the country.</t>
  </si>
  <si>
    <t>Urban transport infrastructure in Cairo, Egypt</t>
  </si>
  <si>
    <t>EIB, WB, AFD</t>
  </si>
  <si>
    <t>A main pillar of Ethiopia’s Climate Resilient Green Growth (CRGE) strategy is to avoid emissions in the transport sector through a shift of freight and passenger transport from road to rail. The Ethiopian Railways Corporation (ERC) was set up in 2007 with the mandate to construct railway infrastructure and provide passenger and freight rail transport services in Ethiopia. The envisaged infrastructure consists of two railway project components: the Addis Ababa Light Rail Transit (LRT) and the National Railway Network (NRN).</t>
  </si>
  <si>
    <t>Addis Ababa Light Rail Transit (LRT) Transit Oriented Development (TOD) NAMA</t>
  </si>
  <si>
    <t>BRT for Accra (Ghana)</t>
  </si>
  <si>
    <t>Ghana</t>
  </si>
  <si>
    <t>Inter-urban Rail NAMA (India)</t>
  </si>
  <si>
    <t>SUTRI NAMA as registered with the UNFCCC aims to tackle this challenge by transforming urban transport in Indonesia with a mix of capacity-building and investment measures provided through a national sustainable urban transport programme</t>
  </si>
  <si>
    <t>4 to 8</t>
  </si>
  <si>
    <t>NAMA for low-carbon urban development in Kazakhstan</t>
  </si>
  <si>
    <t>Master Plan on Comprehensive Urban Transport of Vientiane (Laos)</t>
  </si>
  <si>
    <t>MONRE, DDMCC, MPWT, JICA</t>
  </si>
  <si>
    <t>Hybrid electric vehicles (Lebanon)</t>
  </si>
  <si>
    <t>This NAMA plans to use fiscal measures to support the use of hybrid vehicles in the Lebanon.</t>
  </si>
  <si>
    <t>Ministry of Environment</t>
  </si>
  <si>
    <t>Car fleet renewal in Mexico</t>
  </si>
  <si>
    <t>PERS, JICA</t>
  </si>
  <si>
    <t>On-going</t>
  </si>
  <si>
    <t>Urban public transport connectivity and public transport management (Thailand)</t>
  </si>
  <si>
    <t>The NAMA is being developed with the aim to make the public transport system more attractive by improving its connectivity with other forms of public transport and non-motorised transport. By this, a mode shift away from private cars and towards public transport should be achieved.</t>
  </si>
  <si>
    <t>Ministry of Transport and Words</t>
  </si>
  <si>
    <t>Vehicle Fuel Efficiency (Uganda)</t>
  </si>
  <si>
    <t>The purpose of this NAMA is to reduce greenhouse gas emissions and promote sustainable development in the transport sector through the implementation of a fuel efficiency initiative that includes the development of policies and regulations that will promote the use of more efficient vehicles. It will help to address the government’s goal of meeting the energy needs of Uganda’s population for social and economic development in an environmentally sustainable manner.</t>
  </si>
  <si>
    <t>Fuel Efficiency Policies</t>
  </si>
  <si>
    <t>Green Freight (Vietnam)</t>
  </si>
  <si>
    <t>Initial Concept Development</t>
  </si>
  <si>
    <t>Full Concept Development</t>
  </si>
  <si>
    <t>IDB is supporting the Government of Ecuador to prepare a proposals for an internationally-supported NAMA. The proposal will evaluate specific aspects, including: (i) an estimation of GHG emissions and GHG emissions reductions; (ii) an estimation of the investments required and the justification of the need for international climate finance; (iii) an assessment of financial, technical, regulatory and capacity barriers; (iv) an estimation of development benefits (co-benefits); (v) recommendations on measurement, reporting and verification (MRV); (vi) a risk assessment; (vii) a stakeholder analysis; and (viii) a strategy for the implementation of the proposed NAMA.</t>
  </si>
  <si>
    <t xml:space="preserve">Build the planning and implementation capacity of the Ministry of Transport and the National Planning Department in Colombia, to structure NAMAs in the tranportation sector and more specifically in the field of freight transportation. </t>
  </si>
  <si>
    <t>Transport project provided by NDF (October 15, 2015)</t>
  </si>
  <si>
    <t>Oct 2015</t>
  </si>
  <si>
    <t xml:space="preserve">Infrastructure projects in Ethiopia and everywhere else in the world can be vulnerable to the changing weather patterns attributed to global climate change.  ERC therefore seeks assistance to enhance its understanding of likely impacts of climate change on its envisioned infrastructure, which will enable ERC to integrate these impacts in crucial long-term investment decisions. </t>
  </si>
  <si>
    <t>Adaptation Projects</t>
  </si>
  <si>
    <t>X</t>
  </si>
  <si>
    <t>Enhancing the climate resilience of the Moroccan ports sector</t>
  </si>
  <si>
    <t>To support the climate resiliency of Morocco's ports in both the immediate and longer-term
through capacity development to introduce best international practice in the Moroccan ports sector's strategy,
operations, management and monitoring; and investment in climate-resilient upgrades and/or new port facilities</t>
  </si>
  <si>
    <t>Enhancing the Resilience of Poor Communities to Urban Flooding in Yaounde</t>
  </si>
  <si>
    <t>Cameroon</t>
  </si>
  <si>
    <t>Enhancing the resilience of poor communities to urban flooding in Yaounde</t>
  </si>
  <si>
    <t>Resilient and Integrated Urban Development for Greater Colombo</t>
  </si>
  <si>
    <t>To enhance climate resilience, water management and integrated sustainable urban development for Greater Colombo, Sri Lanka</t>
  </si>
  <si>
    <t>Sri Lanka</t>
  </si>
  <si>
    <t xml:space="preserve">Promoting Climate Resilience in Viet Nam Cities </t>
  </si>
  <si>
    <t xml:space="preserve">To promote Climate Resilience in Viet Nam Cities by identifying and implementing adaptation measures
and interventions to reduce vulnerability of urban sector to climate change impacts. </t>
  </si>
  <si>
    <t>Transport NAMA Database (http://www.transport-namadatabase.org/)
NAMA Database (www.nama-database.org/)
UNFCCC Public NAMA (http://www4.unfccc.int/sites/nama/SitePages/Home.aspx)</t>
  </si>
  <si>
    <t>TRANSPerú - Sustainable Urban Transport NAMA</t>
  </si>
  <si>
    <t>NS-223</t>
  </si>
  <si>
    <t xml:space="preserve">The overarching goal of the NAMA is the transformation of the Peruvian urban transport  sector towards a sustainable and low-carbon sector, following the Avoid-Shift-Improve (A-S-I) approach.  The NAMA focuses on two building blocks: provision of high quality public transport and optimisation of the vehicle fleet. </t>
  </si>
  <si>
    <t>Ministry of Transport and Communications, Ministry of Environment</t>
  </si>
  <si>
    <t xml:space="preserve">*For technical support: 11.5 million EUR in total include EUR 5 million by NAMA Facility
For financial support: 95 million USD in total. The NAMA receives additional funds from the NAMA Facility[1] in the form of a NAMA Support Project (grant of EUR 5 million plus low interest loans of EUR 40 million, including a grant element of EUR 4 million). </t>
  </si>
  <si>
    <t>Mode shift: road to rail</t>
  </si>
  <si>
    <t>ACM16</t>
  </si>
  <si>
    <t>AMS-III.C.</t>
  </si>
  <si>
    <t>Biodiesel for transport</t>
  </si>
  <si>
    <t>Registered</t>
  </si>
  <si>
    <t>AM31</t>
  </si>
  <si>
    <t>AM31</t>
    <phoneticPr fontId="0" type="noConversion"/>
  </si>
  <si>
    <t>Motorbikes</t>
  </si>
  <si>
    <t>More efficient vehicles</t>
  </si>
  <si>
    <t>AMS-III.AT.</t>
  </si>
  <si>
    <t>Castor oil obtained from the castor plant (Ricinus communis), crambe (Abyssinian mustard) and oilseed radish (Raphanus sativus).</t>
  </si>
  <si>
    <t>Had a request for review</t>
  </si>
  <si>
    <t xml:space="preserve"> </t>
  </si>
  <si>
    <t>Ministry of Transport</t>
  </si>
  <si>
    <t>NS-126</t>
  </si>
  <si>
    <t>Santiago Transport Green Zone (STGZ)</t>
  </si>
  <si>
    <t xml:space="preserve">1) Promotion of zero and low emission vehicles in taxi fleets, municipality fleet and charging stations; 2) Incorporation of zero and low emission buses; 3) 6 km of new bicycle lanes, a pilot program for a bicycle sharing system; 4) New pedestrian streets, exclusive lanes for ZLEV buses and bicycle parking.
</t>
  </si>
  <si>
    <t>Municipality of Santiago</t>
  </si>
  <si>
    <t>NS-119</t>
  </si>
  <si>
    <t>Integrated improvement of Road-based Freight sector in Colombia</t>
  </si>
  <si>
    <t>NS-211</t>
  </si>
  <si>
    <t>Bus Rapid Transit in Kigali (with linkage to non-motorized transport)</t>
  </si>
  <si>
    <t>Rwanda</t>
  </si>
  <si>
    <t xml:space="preserve">Switch to low emissions, high efficiency transport modes, higher fuel and emissions standards for new vehicles, low sulphur diesel regulations, fleet renewal and scrappage regulations and emissions compliance certification and inspection. Including  dedicated “rush hour” bus lanes and integration with rural and inter-city bus routes. </t>
  </si>
  <si>
    <t>Rwanda Ministry of Infrastructure (MININFRA)</t>
  </si>
  <si>
    <t>Public transport</t>
  </si>
  <si>
    <t>JI0780</t>
  </si>
  <si>
    <t xml:space="preserve">Implementation of Energy Efficiency Measures at SE “Prydniprovska Zaliznytsya” </t>
  </si>
  <si>
    <t>More efficient train system</t>
  </si>
  <si>
    <t>JI0824</t>
  </si>
  <si>
    <t xml:space="preserve">Implementation of Energy Efficiency Measures at SE “Donetska Zaliznytsya” </t>
  </si>
  <si>
    <t>JI0671</t>
  </si>
  <si>
    <t>Implementation of energy efficiency measures at PC «Donetsk Railway»</t>
  </si>
  <si>
    <t>JI0672</t>
  </si>
  <si>
    <t>Implementation of the energy efficiency measures at SE «Prindniprovsk Railway»</t>
  </si>
  <si>
    <t>JI</t>
  </si>
  <si>
    <t>At determination</t>
  </si>
  <si>
    <t>Transport and its Infrastructure</t>
  </si>
  <si>
    <t>The Nationally Appropriate Mitigation Action (NAMA) proposed in this document involves a freight logistics policy, a freight improvement program and freight vehicle scrappage and fleet renewal as part of a general support for the implementation of the policies referred to above. This will enable the country to improve its logistics performance indicators, thereby increasing its competitiveness and gaining other benefits from the improvements implemented.</t>
  </si>
  <si>
    <t>Operational</t>
  </si>
  <si>
    <t>Cable cars</t>
  </si>
  <si>
    <t>Modal Shift from Road to Train for transportation of cars.</t>
  </si>
  <si>
    <t>ACM16</t>
    <phoneticPr fontId="0" type="noConversion"/>
  </si>
  <si>
    <t>The NAMA seeks to increase the modal share of non-motorised and public transport in Belo Horizonte in order to reduce GHG emissions – approximately 30% compared to the BAU scenario -, improve the quality of the transport network, and to realise other environmental benefits.
The proposed NAMA includes enhancement of public transport, metropolitan fare integration, construction of infrastructure for and promotion of non-motorised transportation, and combined land use and parking policies.</t>
  </si>
  <si>
    <t>The NAMA is based upon the objectives and principles of the National Action Plan on Climate Change (NAPCC), released in 2008 by the Indian Government.</t>
  </si>
  <si>
    <t xml:space="preserve">The objective of the NAMA is to increase the efficiency of public transport operations in the 56 Metropolitan areas of Mexico to reduce related GHG emissions and other pollutants. </t>
  </si>
  <si>
    <t>The acceptance of this NAMA depends on a functional MRV system able to illustrate the GHG mitigation benefits of the modal shift due to Gautrain. Through the MRV data streams it will also be possible to evaluate various co-benefits. The impact categories and their associated indicators are listed below: • GHG benefit: Net CO2e emission reductions • Environmental benefit: Net air pollutant emission reductions • Transport benefit: Corridor and service throughput; Cost efficiency; Service quality; Access • Economic benefit: Economic development; Job creation • Social benefit: Safety</t>
  </si>
  <si>
    <t>After a preliminary assessment, it is expected that the NAMA would mitigate 1-2MtCO2 equivalent in 2025.</t>
  </si>
  <si>
    <t>This project is designed to stimulate the development and utilization of fuel cell buses by supporting a significant operational test of fuel cell buses in the greater SÃ£o Paulo Metropolitan Area. It will assist the Brazilian Government and the Empresa Metropolitana de Transportes Urbanos de SÃ£o Paulo S/A in obtaining and operating 8 fuel cell buses in order to provide feedback to the technology developers and to gain meaningful experience in the operation and management of buses powered by fuel cell drive trains. This project will both pave the way for further GEF projects in Brazil that will be required for fuel cell buses to be commercially produced and provide experience and increased demand for the fuel cell buses. Thus, it will contribute to cost-reductions, making the technology more available to other developing countries over the long run.</t>
  </si>
  <si>
    <t>N/A (no link)</t>
  </si>
  <si>
    <t>To improve energy efficiency in the Indian Railways system (and thereby reducing greenhouse gas emissions) by removing some of the key barriers that prevent the wide adoption of energy efficiency technologies and measures in the Indian Railways system</t>
  </si>
  <si>
    <t>N/A(link doesn’t work)</t>
  </si>
  <si>
    <t>N/A (No further information available)</t>
  </si>
  <si>
    <t>Fostering Use of Natural Gas in the Transport Sector</t>
  </si>
  <si>
    <t>NS-247 </t>
  </si>
  <si>
    <t>The goal of this NAMA is to reduce GHG emissions and decrease air pollution by switching from gasoline and diesel to natural gas as a fuel for the transport sector. The NAMA will support the government's goal of increasing the use of Kazakhstan's cheap and clean natural gas for transport. It will do this by first developing the infrastructure to supply compressed natural gas (CNG) throughout the country and later also developing the infrastructure for liquefied natural gas (LNG). The national gas operator JSC KazTransGas will implement the NAMA by (i) constructing a network of 35 to 100 CNG fueling stations (CNGFSs); (ii) creating other infrastructure to enable a natural gas market in Kazakhstan (e.g., workshops for converting existing vehicles to CNG, testing and certification centers, training facilities); and (iii) extending natural gas to non-traditional transport areas. In addition to investment in specific sites and projects, the NAMA will enable development and implementation of a comprehensive program for natural gas fuel promotion, including a package of government support measures; formulation of technical and regulatory norms, protocols, or documents; and development of the necessary institutional and human capacity to support a switch to natural gas. The NAMA envisages 34 distinct activities that can be grouped into four main phases:</t>
  </si>
  <si>
    <t>Cleaner Fuels</t>
  </si>
  <si>
    <t>Kazakhstan,</t>
  </si>
  <si>
    <t>JSC KazTransGas Onimdery</t>
  </si>
  <si>
    <t>People-centred Urban Mobility in Thailand (Thailand Mobility NAMA)</t>
  </si>
  <si>
    <t xml:space="preserve">NS-246 </t>
  </si>
  <si>
    <t>The NAMA “People-centred Urban Mobility in Thailand” focuses on improving feeder modes to the urban rail network in Bangkok, which is undergoing expansion, in order to provide for better inter-modal connectivity and an overall more attractive public transport system. Building on various ongoing policy initiatives and the INDC, the proposed interventions include consolidation of the bus services, improvement of public transport hubs, bus prioritisation, introduction of more energy-efficienct buses and the improvement of conditions for cycling and walking (non-motorised transport). These are further enabled and encouraged by national policies, a financial mechanism and improved monitoring systems. Other cities in Thailand will also propose and implement similar measures, building on the lessons from Bangkok and enabled by the national policy. The measures will result directly in reduced energy consumed by buses, as well as promote a modal shift from private motor vehicles to public transport, walking and cycling, thereby saving CO2 emissions and yielding sustainable development benefits. This NAMA contributes to a transformation in the sector towards sustainable transport by providing a viable alternative to private transport and addressing the motorisation trend; allocating finance, creating institutional change and develop policies for NMT and bus; a consistent and integrated framework for urban transport policies and a national policy framework to support cities; helping to attract private finance; and creating a solid system for improved data gathering and monitoring (MRV) of policy actions.</t>
  </si>
  <si>
    <t>Energy Efficiency</t>
  </si>
  <si>
    <t>Ministry of Transport, Office of Traffic and Transport Policy and Planning</t>
  </si>
  <si>
    <t xml:space="preserve"> N/A</t>
  </si>
  <si>
    <t>CTF/TFC.4/3</t>
  </si>
  <si>
    <t>1.86 – 7.29</t>
  </si>
  <si>
    <t>0.18*</t>
  </si>
  <si>
    <t>195.55 </t>
  </si>
  <si>
    <t>10.62 </t>
  </si>
  <si>
    <t>134.60 </t>
  </si>
  <si>
    <t>155.00*</t>
  </si>
  <si>
    <t xml:space="preserve">3.60 to 5.40 </t>
  </si>
  <si>
    <t xml:space="preserve">5.60 - 9.90 </t>
  </si>
  <si>
    <t>0.30 to 0.50</t>
  </si>
  <si>
    <t>1.00 to 2.00</t>
  </si>
  <si>
    <t>0.40 to1.10</t>
  </si>
  <si>
    <t xml:space="preserve"> !</t>
  </si>
  <si>
    <t>Karl</t>
  </si>
  <si>
    <t>Comments 
(open for input)</t>
  </si>
  <si>
    <t>SLOCAT PARTNERSHIP - CLIMATE FINANCE TRANSPORT PROJECTS DATABASE (Beta Version - August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</si>
</sst>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_(* \(#,##0.00\);_(* &quot;-&quot;??_);_(@_)"/>
    <numFmt numFmtId="164" formatCode="dd/mmm/yy;@"/>
    <numFmt numFmtId="165" formatCode="yyyy/m/d;@"/>
    <numFmt numFmtId="166" formatCode="_-* #,##0.00_-;\-* #,##0.00_-;_-* \-??_-;_-@_-"/>
    <numFmt numFmtId="167" formatCode="_(* #,##0_);_(* \(#,##0\);_(* \-??_);_(@_)"/>
    <numFmt numFmtId="168" formatCode="dd\-mmm\-yy;@"/>
    <numFmt numFmtId="169" formatCode="[$-409]dd/mmm/yy;@"/>
    <numFmt numFmtId="170" formatCode="[$-409]dd\-mmm\-yy;@"/>
  </numFmts>
  <fonts count="32" x14ac:knownFonts="1">
    <font>
      <sz val="10"/>
      <name val="Arial"/>
      <family val="2"/>
    </font>
    <font>
      <sz val="10"/>
      <name val="Arial"/>
      <family val="2"/>
    </font>
    <font>
      <sz val="12"/>
      <color indexed="8"/>
      <name val="Calibri"/>
      <family val="2"/>
    </font>
    <font>
      <sz val="11"/>
      <color indexed="8"/>
      <name val="Arial"/>
      <family val="2"/>
    </font>
    <font>
      <u/>
      <sz val="12"/>
      <color indexed="12"/>
      <name val="Calibri"/>
      <family val="2"/>
    </font>
    <font>
      <b/>
      <sz val="11"/>
      <color indexed="9"/>
      <name val="Arial"/>
      <family val="2"/>
    </font>
    <font>
      <sz val="18"/>
      <color indexed="8"/>
      <name val="Calibri"/>
      <family val="2"/>
    </font>
    <font>
      <b/>
      <sz val="11"/>
      <color indexed="8"/>
      <name val="Arial"/>
      <family val="2"/>
    </font>
    <font>
      <b/>
      <sz val="11"/>
      <name val="Arial"/>
      <family val="2"/>
    </font>
    <font>
      <sz val="11"/>
      <name val="Arial"/>
      <family val="2"/>
    </font>
    <font>
      <sz val="9"/>
      <color indexed="8"/>
      <name val="Calibri"/>
      <family val="2"/>
    </font>
    <font>
      <b/>
      <sz val="9"/>
      <color indexed="8"/>
      <name val="Tahoma"/>
      <family val="2"/>
    </font>
    <font>
      <sz val="9"/>
      <color indexed="8"/>
      <name val="Tahoma"/>
      <family val="2"/>
    </font>
    <font>
      <u/>
      <sz val="11"/>
      <color indexed="12"/>
      <name val="Arial"/>
      <family val="2"/>
    </font>
    <font>
      <sz val="12"/>
      <color indexed="8"/>
      <name val="Arial"/>
      <family val="2"/>
    </font>
    <font>
      <sz val="12"/>
      <name val="Arial"/>
      <family val="2"/>
    </font>
    <font>
      <b/>
      <sz val="9"/>
      <color indexed="8"/>
      <name val="Calibri"/>
      <family val="2"/>
    </font>
    <font>
      <sz val="11"/>
      <color indexed="9"/>
      <name val="Arial"/>
      <family val="2"/>
    </font>
    <font>
      <b/>
      <u/>
      <sz val="11"/>
      <color indexed="12"/>
      <name val="Arial"/>
      <family val="2"/>
    </font>
    <font>
      <sz val="11"/>
      <color indexed="8"/>
      <name val="Symbol"/>
      <family val="1"/>
    </font>
    <font>
      <sz val="7"/>
      <color indexed="8"/>
      <name val="Times New Roman"/>
      <family val="1"/>
    </font>
    <font>
      <b/>
      <sz val="12"/>
      <color indexed="8"/>
      <name val="Calibri"/>
      <family val="2"/>
    </font>
    <font>
      <b/>
      <sz val="11"/>
      <color indexed="16"/>
      <name val="Arial"/>
      <family val="2"/>
    </font>
    <font>
      <u/>
      <sz val="11"/>
      <color rgb="FF0000FF"/>
      <name val="Arial"/>
      <family val="2"/>
    </font>
    <font>
      <u/>
      <sz val="10"/>
      <color theme="11"/>
      <name val="Arial"/>
      <family val="2"/>
    </font>
    <font>
      <b/>
      <sz val="14"/>
      <name val="Arial"/>
      <family val="2"/>
    </font>
    <font>
      <b/>
      <u/>
      <sz val="12"/>
      <name val="Arial"/>
      <family val="2"/>
    </font>
    <font>
      <u/>
      <sz val="12"/>
      <name val="Arial"/>
      <family val="2"/>
    </font>
    <font>
      <u/>
      <sz val="11"/>
      <name val="Arial"/>
      <family val="2"/>
    </font>
    <font>
      <sz val="11"/>
      <color rgb="FF0000FF"/>
      <name val="Arial"/>
      <family val="2"/>
    </font>
    <font>
      <sz val="11"/>
      <color rgb="FF666666"/>
      <name val="Arial"/>
      <family val="2"/>
    </font>
    <font>
      <sz val="16"/>
      <name val="Arial"/>
    </font>
  </fonts>
  <fills count="7">
    <fill>
      <patternFill patternType="none"/>
    </fill>
    <fill>
      <patternFill patternType="gray125"/>
    </fill>
    <fill>
      <patternFill patternType="solid">
        <fgColor indexed="30"/>
        <bgColor indexed="21"/>
      </patternFill>
    </fill>
    <fill>
      <patternFill patternType="solid">
        <fgColor indexed="40"/>
        <bgColor indexed="49"/>
      </patternFill>
    </fill>
    <fill>
      <patternFill patternType="solid">
        <fgColor indexed="62"/>
        <bgColor indexed="56"/>
      </patternFill>
    </fill>
    <fill>
      <patternFill patternType="solid">
        <fgColor indexed="25"/>
        <bgColor indexed="61"/>
      </patternFill>
    </fill>
    <fill>
      <patternFill patternType="solid">
        <fgColor indexed="44"/>
        <bgColor indexed="24"/>
      </patternFill>
    </fill>
  </fills>
  <borders count="1">
    <border>
      <left/>
      <right/>
      <top/>
      <bottom/>
      <diagonal/>
    </border>
  </borders>
  <cellStyleXfs count="53">
    <xf numFmtId="0" fontId="0" fillId="0" borderId="0"/>
    <xf numFmtId="166" fontId="2" fillId="0" borderId="0"/>
    <xf numFmtId="0" fontId="2" fillId="0" borderId="0"/>
    <xf numFmtId="0" fontId="4" fillId="0" borderId="0"/>
    <xf numFmtId="164" fontId="1" fillId="0" borderId="0"/>
    <xf numFmtId="0" fontId="1" fillId="0" borderId="0">
      <alignment vertical="center"/>
    </xf>
    <xf numFmtId="9" fontId="2"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3" fontId="1" fillId="0" borderId="0" applyFont="0" applyFill="0" applyBorder="0" applyAlignment="0" applyProtection="0"/>
    <xf numFmtId="169" fontId="1"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cellStyleXfs>
  <cellXfs count="178">
    <xf numFmtId="0" fontId="0" fillId="0" borderId="0" xfId="0"/>
    <xf numFmtId="0" fontId="2" fillId="0" borderId="0" xfId="2"/>
    <xf numFmtId="0" fontId="3" fillId="0" borderId="0" xfId="2" applyFont="1" applyAlignment="1">
      <alignment horizontal="left"/>
    </xf>
    <xf numFmtId="0" fontId="3" fillId="0" borderId="0" xfId="2" applyFont="1"/>
    <xf numFmtId="165" fontId="3" fillId="0" borderId="0" xfId="2" applyNumberFormat="1" applyFont="1" applyAlignment="1">
      <alignment horizontal="center"/>
    </xf>
    <xf numFmtId="4" fontId="3" fillId="0" borderId="0" xfId="1" applyNumberFormat="1" applyFont="1" applyFill="1" applyBorder="1" applyAlignment="1" applyProtection="1">
      <alignment horizontal="center"/>
    </xf>
    <xf numFmtId="0" fontId="7" fillId="0" borderId="0" xfId="2" applyFont="1"/>
    <xf numFmtId="0" fontId="8" fillId="0" borderId="0" xfId="2" applyFont="1" applyAlignment="1">
      <alignment horizontal="center" vertical="center" wrapText="1"/>
    </xf>
    <xf numFmtId="0" fontId="8" fillId="0" borderId="0" xfId="2" applyFont="1" applyFill="1" applyAlignment="1" applyProtection="1">
      <alignment horizontal="center" vertical="center" wrapText="1"/>
    </xf>
    <xf numFmtId="0" fontId="4" fillId="0" borderId="0" xfId="3" applyNumberFormat="1" applyFont="1" applyFill="1" applyBorder="1" applyAlignment="1" applyProtection="1"/>
    <xf numFmtId="0" fontId="9" fillId="0" borderId="0" xfId="3" applyNumberFormat="1" applyFont="1" applyFill="1" applyBorder="1" applyAlignment="1" applyProtection="1">
      <alignment horizontal="center"/>
    </xf>
    <xf numFmtId="0" fontId="9" fillId="0" borderId="0" xfId="3" applyNumberFormat="1" applyFont="1" applyFill="1" applyBorder="1" applyAlignment="1" applyProtection="1">
      <alignment horizontal="center" vertical="center"/>
    </xf>
    <xf numFmtId="0" fontId="13" fillId="0" borderId="0" xfId="3" applyNumberFormat="1" applyFont="1" applyFill="1" applyBorder="1" applyAlignment="1" applyProtection="1"/>
    <xf numFmtId="0" fontId="3" fillId="0" borderId="0" xfId="2" applyFont="1" applyAlignment="1">
      <alignment vertical="center"/>
    </xf>
    <xf numFmtId="0" fontId="3" fillId="0" borderId="0" xfId="2" applyFont="1" applyAlignment="1">
      <alignment wrapText="1"/>
    </xf>
    <xf numFmtId="0" fontId="9" fillId="0" borderId="0" xfId="5" applyFont="1" applyFill="1" applyBorder="1" applyAlignment="1">
      <alignment horizontal="center" vertical="center"/>
    </xf>
    <xf numFmtId="0" fontId="9" fillId="0" borderId="0" xfId="5" applyFont="1" applyFill="1" applyBorder="1" applyAlignment="1">
      <alignment horizontal="center" vertical="top"/>
    </xf>
    <xf numFmtId="2" fontId="9" fillId="0" borderId="0" xfId="5" applyNumberFormat="1" applyFont="1" applyFill="1" applyBorder="1" applyAlignment="1">
      <alignment horizontal="center" vertical="center"/>
    </xf>
    <xf numFmtId="0" fontId="9" fillId="0" borderId="0" xfId="2" applyFont="1" applyFill="1" applyBorder="1" applyAlignment="1">
      <alignment horizontal="center" vertical="top"/>
    </xf>
    <xf numFmtId="0" fontId="9" fillId="0" borderId="0" xfId="2" applyFont="1" applyFill="1" applyBorder="1" applyAlignment="1">
      <alignment horizontal="center" vertical="center"/>
    </xf>
    <xf numFmtId="0" fontId="3" fillId="0" borderId="0" xfId="2" applyFont="1" applyAlignment="1" applyProtection="1">
      <alignment horizontal="center"/>
    </xf>
    <xf numFmtId="0" fontId="3" fillId="0" borderId="0" xfId="2" applyFont="1" applyAlignment="1" applyProtection="1">
      <alignment horizontal="center" vertical="top"/>
    </xf>
    <xf numFmtId="165" fontId="3" fillId="0" borderId="0" xfId="2" applyNumberFormat="1" applyFont="1" applyAlignment="1" applyProtection="1">
      <alignment horizontal="center"/>
    </xf>
    <xf numFmtId="0" fontId="3" fillId="0" borderId="0" xfId="2" applyFont="1" applyFill="1" applyAlignment="1">
      <alignment wrapText="1"/>
    </xf>
    <xf numFmtId="0" fontId="3" fillId="0" borderId="0" xfId="2" applyFont="1" applyProtection="1"/>
    <xf numFmtId="0" fontId="3" fillId="0" borderId="0" xfId="2" applyFont="1" applyFill="1" applyAlignment="1" applyProtection="1">
      <alignment horizontal="center" wrapText="1"/>
    </xf>
    <xf numFmtId="0" fontId="3" fillId="0" borderId="0" xfId="2" applyFont="1" applyAlignment="1" applyProtection="1">
      <alignment horizontal="center"/>
      <protection locked="0"/>
    </xf>
    <xf numFmtId="0" fontId="13" fillId="0" borderId="0" xfId="3" applyNumberFormat="1" applyFont="1" applyFill="1" applyBorder="1" applyAlignment="1" applyProtection="1">
      <protection locked="0"/>
    </xf>
    <xf numFmtId="0" fontId="3" fillId="0" borderId="0" xfId="2" applyFont="1" applyAlignment="1" applyProtection="1">
      <alignment wrapText="1"/>
      <protection locked="0"/>
    </xf>
    <xf numFmtId="0" fontId="3" fillId="0" borderId="0" xfId="2" applyFont="1" applyProtection="1">
      <protection locked="0"/>
    </xf>
    <xf numFmtId="2" fontId="3" fillId="0" borderId="0" xfId="2" applyNumberFormat="1" applyFont="1" applyAlignment="1" applyProtection="1">
      <alignment horizontal="center"/>
      <protection locked="0"/>
    </xf>
    <xf numFmtId="9" fontId="3" fillId="0" borderId="0" xfId="6" applyFont="1" applyFill="1" applyBorder="1" applyAlignment="1" applyProtection="1">
      <alignment horizontal="center"/>
      <protection locked="0"/>
    </xf>
    <xf numFmtId="0" fontId="2" fillId="0" borderId="0" xfId="2" applyProtection="1">
      <protection locked="0"/>
    </xf>
    <xf numFmtId="9" fontId="3" fillId="0" borderId="0" xfId="2" applyNumberFormat="1" applyFont="1" applyAlignment="1" applyProtection="1">
      <alignment horizontal="center"/>
      <protection locked="0"/>
    </xf>
    <xf numFmtId="0" fontId="3" fillId="0" borderId="0" xfId="2" applyFont="1" applyAlignment="1" applyProtection="1">
      <alignment horizontal="left"/>
    </xf>
    <xf numFmtId="0" fontId="5" fillId="4" borderId="0" xfId="2" applyFont="1" applyFill="1"/>
    <xf numFmtId="0" fontId="17" fillId="4" borderId="0" xfId="2" applyFont="1" applyFill="1" applyAlignment="1">
      <alignment wrapText="1"/>
    </xf>
    <xf numFmtId="0" fontId="8" fillId="0" borderId="0" xfId="2" applyFont="1" applyAlignment="1">
      <alignment horizontal="left" vertical="center" wrapText="1"/>
    </xf>
    <xf numFmtId="0" fontId="8" fillId="0" borderId="0" xfId="2" applyFont="1" applyFill="1" applyAlignment="1">
      <alignment horizontal="left" vertical="center" wrapText="1"/>
    </xf>
    <xf numFmtId="4" fontId="8" fillId="0" borderId="0" xfId="2" applyNumberFormat="1" applyFont="1" applyFill="1" applyAlignment="1">
      <alignment horizontal="left" vertical="center" wrapText="1"/>
    </xf>
    <xf numFmtId="0" fontId="5" fillId="5" borderId="0" xfId="2" applyFont="1" applyFill="1" applyAlignment="1">
      <alignment vertical="center"/>
    </xf>
    <xf numFmtId="0" fontId="3" fillId="0" borderId="0" xfId="2" applyFont="1" applyFill="1" applyAlignment="1">
      <alignment vertical="center"/>
    </xf>
    <xf numFmtId="0" fontId="18" fillId="0" borderId="0" xfId="2" applyFont="1" applyAlignment="1">
      <alignment horizontal="left"/>
    </xf>
    <xf numFmtId="0" fontId="13" fillId="0" borderId="0" xfId="2" applyFont="1" applyAlignment="1">
      <alignment horizontal="left"/>
    </xf>
    <xf numFmtId="0" fontId="13" fillId="0" borderId="0" xfId="2" applyFont="1"/>
    <xf numFmtId="0" fontId="13" fillId="0" borderId="0" xfId="2" applyFont="1" applyAlignment="1">
      <alignment horizontal="center"/>
    </xf>
    <xf numFmtId="0" fontId="13" fillId="0" borderId="0" xfId="2" applyFont="1" applyFill="1" applyAlignment="1">
      <alignment horizontal="center" wrapText="1"/>
    </xf>
    <xf numFmtId="165" fontId="13" fillId="0" borderId="0" xfId="2" applyNumberFormat="1" applyFont="1" applyAlignment="1">
      <alignment horizontal="center"/>
    </xf>
    <xf numFmtId="4" fontId="13" fillId="0" borderId="0" xfId="1" applyNumberFormat="1" applyFont="1" applyFill="1" applyBorder="1" applyAlignment="1" applyProtection="1">
      <alignment horizontal="center"/>
    </xf>
    <xf numFmtId="0" fontId="13" fillId="0" borderId="0" xfId="2" applyFont="1" applyAlignment="1">
      <alignment horizontal="center" wrapText="1"/>
    </xf>
    <xf numFmtId="0" fontId="13" fillId="0" borderId="0" xfId="2" applyFont="1" applyFill="1"/>
    <xf numFmtId="0" fontId="19" fillId="0" borderId="0" xfId="2" applyFont="1" applyAlignment="1">
      <alignment horizontal="left" vertical="center" indent="4"/>
    </xf>
    <xf numFmtId="0" fontId="21" fillId="0" borderId="0" xfId="2" applyFont="1"/>
    <xf numFmtId="0" fontId="2" fillId="0" borderId="0" xfId="2" applyAlignment="1" applyProtection="1">
      <alignment horizontal="center"/>
      <protection locked="0"/>
    </xf>
    <xf numFmtId="0" fontId="22" fillId="0" borderId="0" xfId="2" applyFont="1" applyAlignment="1" applyProtection="1">
      <alignment horizontal="center"/>
    </xf>
    <xf numFmtId="0" fontId="3" fillId="0" borderId="0" xfId="2" applyFont="1" applyAlignment="1" applyProtection="1">
      <alignment horizontal="center" wrapText="1"/>
    </xf>
    <xf numFmtId="0" fontId="2" fillId="0" borderId="0" xfId="2" applyProtection="1"/>
    <xf numFmtId="0" fontId="5" fillId="2" borderId="0" xfId="2" applyFont="1" applyFill="1" applyAlignment="1" applyProtection="1">
      <alignment horizontal="left" vertical="center"/>
    </xf>
    <xf numFmtId="0" fontId="5" fillId="2" borderId="0" xfId="2" applyFont="1" applyFill="1" applyAlignment="1" applyProtection="1">
      <alignment horizontal="center" vertical="center"/>
    </xf>
    <xf numFmtId="0" fontId="5" fillId="3" borderId="0" xfId="2" applyFont="1" applyFill="1" applyAlignment="1" applyProtection="1">
      <alignment vertical="center" wrapText="1"/>
    </xf>
    <xf numFmtId="0" fontId="5" fillId="3" borderId="0" xfId="2" applyFont="1" applyFill="1" applyAlignment="1" applyProtection="1">
      <alignment vertical="center"/>
    </xf>
    <xf numFmtId="0" fontId="5" fillId="3" borderId="0" xfId="2" applyFont="1" applyFill="1" applyAlignment="1" applyProtection="1">
      <alignment horizontal="center" vertical="center" wrapText="1"/>
    </xf>
    <xf numFmtId="0" fontId="5" fillId="3" borderId="0" xfId="2" applyFont="1" applyFill="1" applyAlignment="1" applyProtection="1">
      <alignment horizontal="center" vertical="center"/>
    </xf>
    <xf numFmtId="0" fontId="5" fillId="3" borderId="0" xfId="2" applyFont="1" applyFill="1" applyAlignment="1" applyProtection="1">
      <alignment horizontal="center" vertical="top"/>
    </xf>
    <xf numFmtId="0" fontId="5" fillId="4" borderId="0" xfId="2" applyFont="1" applyFill="1" applyAlignment="1" applyProtection="1">
      <alignment horizontal="center" vertical="center"/>
    </xf>
    <xf numFmtId="0" fontId="8" fillId="0" borderId="0" xfId="2" applyFont="1" applyAlignment="1" applyProtection="1">
      <alignment horizontal="center" vertical="center" wrapText="1"/>
    </xf>
    <xf numFmtId="4" fontId="8" fillId="0" borderId="0" xfId="2" applyNumberFormat="1" applyFont="1" applyFill="1" applyAlignment="1" applyProtection="1">
      <alignment horizontal="center" vertical="center" wrapText="1"/>
    </xf>
    <xf numFmtId="2" fontId="14" fillId="0" borderId="0" xfId="2" applyNumberFormat="1" applyFont="1" applyAlignment="1" applyProtection="1">
      <alignment horizontal="center"/>
      <protection locked="0"/>
    </xf>
    <xf numFmtId="2" fontId="2" fillId="0" borderId="0" xfId="2" applyNumberFormat="1" applyProtection="1">
      <protection locked="0"/>
    </xf>
    <xf numFmtId="0" fontId="9" fillId="0" borderId="0" xfId="5" applyFont="1" applyFill="1" applyBorder="1" applyAlignment="1" applyProtection="1">
      <alignment horizontal="center" vertical="top"/>
    </xf>
    <xf numFmtId="0" fontId="9" fillId="0" borderId="0" xfId="2" applyFont="1" applyFill="1" applyBorder="1" applyAlignment="1" applyProtection="1">
      <alignment horizontal="center" vertical="top"/>
    </xf>
    <xf numFmtId="0" fontId="4" fillId="0" borderId="0" xfId="3"/>
    <xf numFmtId="0" fontId="9" fillId="0" borderId="0" xfId="2" applyFont="1" applyFill="1" applyBorder="1" applyAlignment="1">
      <alignment horizontal="center"/>
    </xf>
    <xf numFmtId="0" fontId="9" fillId="0" borderId="0" xfId="2" applyFont="1" applyFill="1" applyBorder="1" applyAlignment="1">
      <alignment horizontal="left"/>
    </xf>
    <xf numFmtId="0" fontId="9" fillId="0" borderId="0" xfId="3" applyNumberFormat="1" applyFont="1" applyFill="1" applyBorder="1" applyAlignment="1" applyProtection="1">
      <alignment horizontal="center" wrapText="1"/>
    </xf>
    <xf numFmtId="0" fontId="5" fillId="5" borderId="0" xfId="2" applyFont="1" applyFill="1" applyAlignment="1">
      <alignment horizontal="left" vertical="center"/>
    </xf>
    <xf numFmtId="17" fontId="3" fillId="0" borderId="0" xfId="2" quotePrefix="1" applyNumberFormat="1" applyFont="1" applyAlignment="1">
      <alignment horizontal="left"/>
    </xf>
    <xf numFmtId="168" fontId="9" fillId="0" borderId="0" xfId="4" applyNumberFormat="1" applyFont="1" applyFill="1" applyBorder="1" applyAlignment="1">
      <alignment horizontal="left" vertical="top" wrapText="1"/>
    </xf>
    <xf numFmtId="4" fontId="9" fillId="0" borderId="0" xfId="1" applyNumberFormat="1" applyFont="1" applyFill="1" applyBorder="1" applyAlignment="1" applyProtection="1">
      <alignment horizontal="center"/>
    </xf>
    <xf numFmtId="0" fontId="26" fillId="0" borderId="0" xfId="3" applyNumberFormat="1" applyFont="1" applyFill="1" applyBorder="1" applyAlignment="1" applyProtection="1">
      <alignment horizontal="center"/>
    </xf>
    <xf numFmtId="0" fontId="27" fillId="0" borderId="0" xfId="3" applyNumberFormat="1" applyFont="1" applyFill="1" applyBorder="1" applyAlignment="1" applyProtection="1">
      <alignment horizontal="left"/>
    </xf>
    <xf numFmtId="0" fontId="28" fillId="0" borderId="0" xfId="3" applyNumberFormat="1" applyFont="1" applyFill="1" applyBorder="1" applyAlignment="1" applyProtection="1">
      <alignment horizontal="center"/>
    </xf>
    <xf numFmtId="0" fontId="28" fillId="0" borderId="0" xfId="3" applyNumberFormat="1" applyFont="1" applyFill="1" applyBorder="1" applyAlignment="1" applyProtection="1">
      <alignment wrapText="1"/>
    </xf>
    <xf numFmtId="0" fontId="9" fillId="0" borderId="0" xfId="2" applyFont="1" applyFill="1" applyBorder="1" applyAlignment="1"/>
    <xf numFmtId="2" fontId="9" fillId="0" borderId="0" xfId="2" applyNumberFormat="1" applyFont="1" applyFill="1" applyBorder="1" applyAlignment="1">
      <alignment horizontal="center" vertical="center"/>
    </xf>
    <xf numFmtId="2" fontId="9" fillId="0" borderId="0" xfId="2" applyNumberFormat="1" applyFont="1" applyFill="1" applyBorder="1" applyAlignment="1">
      <alignment horizontal="center"/>
    </xf>
    <xf numFmtId="167" fontId="9" fillId="0" borderId="0" xfId="1" applyNumberFormat="1" applyFont="1" applyFill="1" applyBorder="1" applyAlignment="1" applyProtection="1">
      <alignment wrapText="1"/>
    </xf>
    <xf numFmtId="0" fontId="9" fillId="0" borderId="0" xfId="2" applyFont="1" applyFill="1" applyBorder="1" applyAlignment="1" applyProtection="1"/>
    <xf numFmtId="0" fontId="9" fillId="0" borderId="0" xfId="2" applyFont="1" applyFill="1" applyBorder="1" applyAlignment="1" applyProtection="1">
      <alignment horizontal="center"/>
    </xf>
    <xf numFmtId="2" fontId="9" fillId="0" borderId="0" xfId="2" applyNumberFormat="1" applyFont="1" applyFill="1" applyBorder="1" applyAlignment="1" applyProtection="1">
      <alignment horizontal="center"/>
    </xf>
    <xf numFmtId="0" fontId="9" fillId="0" borderId="0" xfId="2" applyFont="1" applyFill="1" applyBorder="1" applyProtection="1"/>
    <xf numFmtId="0" fontId="9" fillId="0" borderId="0" xfId="2" applyFont="1" applyFill="1" applyBorder="1" applyAlignment="1" applyProtection="1">
      <alignment wrapText="1"/>
    </xf>
    <xf numFmtId="0" fontId="28" fillId="0" borderId="0" xfId="3" applyNumberFormat="1" applyFont="1" applyFill="1" applyBorder="1" applyAlignment="1" applyProtection="1">
      <alignment horizontal="left" vertical="center" wrapText="1" indent="1"/>
    </xf>
    <xf numFmtId="0" fontId="9" fillId="0" borderId="0" xfId="2" applyFont="1" applyFill="1" applyBorder="1" applyProtection="1">
      <protection locked="0"/>
    </xf>
    <xf numFmtId="0" fontId="23" fillId="0" borderId="0" xfId="3" applyNumberFormat="1" applyFont="1" applyFill="1" applyBorder="1" applyAlignment="1" applyProtection="1"/>
    <xf numFmtId="0" fontId="23" fillId="0" borderId="0" xfId="3" applyNumberFormat="1" applyFont="1" applyFill="1" applyBorder="1" applyAlignment="1" applyProtection="1">
      <alignment vertical="top" wrapText="1"/>
    </xf>
    <xf numFmtId="0" fontId="23" fillId="0" borderId="0" xfId="3" applyNumberFormat="1" applyFont="1" applyFill="1" applyBorder="1" applyAlignment="1" applyProtection="1">
      <alignment vertical="top"/>
    </xf>
    <xf numFmtId="0" fontId="23" fillId="0" borderId="0" xfId="3" applyNumberFormat="1" applyFont="1" applyFill="1" applyBorder="1" applyAlignment="1" applyProtection="1">
      <protection locked="0"/>
    </xf>
    <xf numFmtId="0" fontId="0" fillId="0" borderId="0" xfId="0" applyAlignment="1">
      <alignment wrapText="1"/>
    </xf>
    <xf numFmtId="0" fontId="9" fillId="0" borderId="0" xfId="2" applyFont="1" applyFill="1" applyBorder="1"/>
    <xf numFmtId="0" fontId="23" fillId="0" borderId="0" xfId="3" applyFont="1" applyFill="1" applyBorder="1"/>
    <xf numFmtId="0" fontId="23" fillId="0" borderId="0" xfId="2" applyFont="1" applyFill="1" applyBorder="1"/>
    <xf numFmtId="1" fontId="9" fillId="0" borderId="0" xfId="4" applyNumberFormat="1" applyFont="1" applyFill="1" applyBorder="1" applyAlignment="1">
      <alignment vertical="top"/>
    </xf>
    <xf numFmtId="164" fontId="9" fillId="0" borderId="0" xfId="4" applyFont="1" applyFill="1" applyBorder="1" applyAlignment="1">
      <alignment horizontal="left" vertical="top" wrapText="1"/>
    </xf>
    <xf numFmtId="164" fontId="9" fillId="0" borderId="0" xfId="4" applyFont="1" applyFill="1" applyBorder="1" applyAlignment="1">
      <alignment vertical="top"/>
    </xf>
    <xf numFmtId="164" fontId="9" fillId="0" borderId="0" xfId="4" applyFont="1" applyFill="1" applyBorder="1" applyAlignment="1">
      <alignment horizontal="center" vertical="top"/>
    </xf>
    <xf numFmtId="164" fontId="9" fillId="0" borderId="0" xfId="4" applyFont="1" applyFill="1" applyBorder="1" applyAlignment="1">
      <alignment horizontal="center" vertical="top" wrapText="1"/>
    </xf>
    <xf numFmtId="15" fontId="9" fillId="0" borderId="0" xfId="0" applyNumberFormat="1" applyFont="1" applyFill="1" applyBorder="1" applyAlignment="1"/>
    <xf numFmtId="1" fontId="9" fillId="0" borderId="0" xfId="0" applyNumberFormat="1" applyFont="1" applyFill="1" applyBorder="1" applyAlignment="1">
      <alignment vertical="top"/>
    </xf>
    <xf numFmtId="170" fontId="9" fillId="0" borderId="0" xfId="4" applyNumberFormat="1" applyFont="1" applyFill="1" applyBorder="1" applyAlignment="1">
      <alignment horizontal="center" vertical="top"/>
    </xf>
    <xf numFmtId="15" fontId="9" fillId="0" borderId="0" xfId="0" applyNumberFormat="1" applyFont="1" applyFill="1" applyBorder="1" applyAlignment="1">
      <alignment vertical="top"/>
    </xf>
    <xf numFmtId="170" fontId="9" fillId="0" borderId="0" xfId="4" applyNumberFormat="1" applyFont="1" applyFill="1" applyBorder="1" applyAlignment="1">
      <alignment horizontal="left" vertical="top" wrapText="1"/>
    </xf>
    <xf numFmtId="170" fontId="9" fillId="0" borderId="0" xfId="4" applyNumberFormat="1" applyFont="1" applyFill="1" applyBorder="1" applyAlignment="1">
      <alignment vertical="top"/>
    </xf>
    <xf numFmtId="0" fontId="9" fillId="0" borderId="0" xfId="0" applyFont="1" applyFill="1" applyBorder="1" applyAlignment="1">
      <alignment vertical="top" wrapText="1"/>
    </xf>
    <xf numFmtId="1" fontId="9" fillId="0" borderId="0" xfId="4" applyNumberFormat="1" applyFont="1" applyFill="1" applyBorder="1" applyAlignment="1">
      <alignment horizontal="center" vertical="top"/>
    </xf>
    <xf numFmtId="0" fontId="9" fillId="0" borderId="0" xfId="5" applyFont="1" applyFill="1" applyBorder="1" applyAlignment="1">
      <alignment horizontal="center"/>
    </xf>
    <xf numFmtId="164" fontId="9" fillId="0" borderId="0" xfId="4" applyFont="1" applyFill="1" applyBorder="1" applyAlignment="1">
      <alignment horizontal="center"/>
    </xf>
    <xf numFmtId="170" fontId="9" fillId="0" borderId="0" xfId="4" applyNumberFormat="1" applyFont="1" applyFill="1" applyBorder="1" applyAlignment="1">
      <alignment horizontal="center"/>
    </xf>
    <xf numFmtId="0" fontId="9" fillId="0" borderId="0" xfId="0" applyFont="1" applyFill="1" applyBorder="1" applyAlignment="1">
      <alignment horizontal="center" wrapText="1"/>
    </xf>
    <xf numFmtId="0" fontId="9" fillId="0" borderId="0" xfId="0" applyFont="1" applyFill="1" applyBorder="1" applyAlignment="1">
      <alignment horizontal="center"/>
    </xf>
    <xf numFmtId="2" fontId="9" fillId="0" borderId="0" xfId="0" applyNumberFormat="1" applyFont="1" applyFill="1" applyBorder="1" applyAlignment="1">
      <alignment horizontal="center" wrapText="1"/>
    </xf>
    <xf numFmtId="2" fontId="9" fillId="0" borderId="0" xfId="1" applyNumberFormat="1" applyFont="1" applyFill="1" applyBorder="1" applyAlignment="1" applyProtection="1">
      <alignment horizontal="center"/>
    </xf>
    <xf numFmtId="10" fontId="9" fillId="0" borderId="0" xfId="2" applyNumberFormat="1" applyFont="1" applyFill="1" applyBorder="1" applyAlignment="1">
      <alignment horizontal="center"/>
    </xf>
    <xf numFmtId="10" fontId="9" fillId="0" borderId="0" xfId="4" applyNumberFormat="1" applyFont="1" applyFill="1" applyBorder="1" applyAlignment="1">
      <alignment horizontal="center" vertical="top"/>
    </xf>
    <xf numFmtId="10" fontId="9" fillId="0" borderId="0" xfId="6" applyNumberFormat="1" applyFont="1" applyFill="1" applyBorder="1" applyAlignment="1">
      <alignment horizontal="center" vertical="top"/>
    </xf>
    <xf numFmtId="10" fontId="9" fillId="0" borderId="0" xfId="0" applyNumberFormat="1" applyFont="1" applyFill="1" applyBorder="1" applyAlignment="1">
      <alignment horizontal="center"/>
    </xf>
    <xf numFmtId="10" fontId="9" fillId="0" borderId="0" xfId="6" applyNumberFormat="1" applyFont="1" applyFill="1" applyBorder="1" applyAlignment="1" applyProtection="1">
      <alignment horizontal="center"/>
    </xf>
    <xf numFmtId="10" fontId="9" fillId="0" borderId="0" xfId="2" applyNumberFormat="1" applyFont="1" applyFill="1" applyBorder="1" applyAlignment="1" applyProtection="1">
      <alignment horizontal="center"/>
    </xf>
    <xf numFmtId="10" fontId="9" fillId="0" borderId="0" xfId="6" applyNumberFormat="1" applyFont="1" applyFill="1" applyBorder="1" applyAlignment="1" applyProtection="1">
      <alignment horizontal="center"/>
      <protection locked="0"/>
    </xf>
    <xf numFmtId="10" fontId="9" fillId="0" borderId="0" xfId="2" applyNumberFormat="1" applyFont="1" applyFill="1" applyBorder="1" applyAlignment="1">
      <alignment horizontal="center" wrapText="1"/>
    </xf>
    <xf numFmtId="165" fontId="9" fillId="0" borderId="0" xfId="2" applyNumberFormat="1" applyFont="1" applyFill="1" applyBorder="1" applyAlignment="1">
      <alignment horizontal="center"/>
    </xf>
    <xf numFmtId="0" fontId="9" fillId="0" borderId="0" xfId="2" applyFont="1" applyFill="1" applyBorder="1" applyAlignment="1">
      <alignment horizontal="center" wrapText="1"/>
    </xf>
    <xf numFmtId="0" fontId="8" fillId="0" borderId="0" xfId="2" applyFont="1" applyFill="1" applyBorder="1" applyAlignment="1">
      <alignment horizontal="center" vertical="center" wrapText="1"/>
    </xf>
    <xf numFmtId="0" fontId="8" fillId="0" borderId="0" xfId="2" applyFont="1" applyFill="1" applyBorder="1" applyAlignment="1">
      <alignment horizontal="center" wrapText="1"/>
    </xf>
    <xf numFmtId="2" fontId="8" fillId="0" borderId="0" xfId="2" applyNumberFormat="1" applyFont="1" applyFill="1" applyBorder="1" applyAlignment="1">
      <alignment horizontal="center" vertical="center" wrapText="1"/>
    </xf>
    <xf numFmtId="10" fontId="8" fillId="0" borderId="0" xfId="2" applyNumberFormat="1" applyFont="1" applyFill="1" applyBorder="1" applyAlignment="1">
      <alignment horizontal="center" vertical="center" wrapText="1"/>
    </xf>
    <xf numFmtId="0" fontId="8" fillId="0" borderId="0" xfId="2" applyFont="1" applyFill="1" applyBorder="1" applyAlignment="1" applyProtection="1">
      <alignment horizontal="center" vertical="center" wrapText="1"/>
    </xf>
    <xf numFmtId="0" fontId="8" fillId="0" borderId="0" xfId="2" applyFont="1" applyFill="1" applyBorder="1" applyAlignment="1">
      <alignment wrapText="1"/>
    </xf>
    <xf numFmtId="165" fontId="9" fillId="0" borderId="0" xfId="2" applyNumberFormat="1" applyFont="1" applyFill="1" applyBorder="1" applyAlignment="1" applyProtection="1">
      <protection locked="0"/>
    </xf>
    <xf numFmtId="0" fontId="9" fillId="0" borderId="0" xfId="0" applyFont="1" applyFill="1" applyBorder="1" applyAlignment="1"/>
    <xf numFmtId="0" fontId="9" fillId="0" borderId="0" xfId="2" applyFont="1" applyFill="1" applyBorder="1" applyAlignment="1">
      <alignment vertical="center"/>
    </xf>
    <xf numFmtId="2" fontId="9" fillId="0" borderId="0" xfId="0" applyNumberFormat="1" applyFont="1" applyFill="1" applyBorder="1" applyAlignment="1">
      <alignment horizontal="center"/>
    </xf>
    <xf numFmtId="0" fontId="9" fillId="0" borderId="0" xfId="0" applyFont="1" applyFill="1" applyBorder="1"/>
    <xf numFmtId="1" fontId="9" fillId="0" borderId="0" xfId="0" applyNumberFormat="1" applyFont="1" applyFill="1" applyBorder="1" applyAlignment="1"/>
    <xf numFmtId="0" fontId="9" fillId="0" borderId="0" xfId="0" applyFont="1" applyFill="1" applyBorder="1" applyAlignment="1">
      <alignment vertical="top"/>
    </xf>
    <xf numFmtId="164" fontId="9" fillId="0" borderId="0" xfId="4" applyFont="1" applyFill="1" applyBorder="1" applyAlignment="1"/>
    <xf numFmtId="0" fontId="9" fillId="0" borderId="0" xfId="0" applyFont="1" applyFill="1" applyBorder="1" applyAlignment="1">
      <alignment wrapText="1"/>
    </xf>
    <xf numFmtId="2" fontId="9" fillId="0" borderId="0" xfId="4" applyNumberFormat="1" applyFont="1" applyFill="1" applyBorder="1" applyAlignment="1">
      <alignment horizontal="center" vertical="top"/>
    </xf>
    <xf numFmtId="0" fontId="9" fillId="0" borderId="0" xfId="2" applyFont="1" applyFill="1" applyBorder="1" applyAlignment="1" applyProtection="1">
      <protection locked="0"/>
    </xf>
    <xf numFmtId="0" fontId="9" fillId="0" borderId="0" xfId="2" applyFont="1" applyFill="1" applyBorder="1" applyAlignment="1">
      <alignment wrapText="1"/>
    </xf>
    <xf numFmtId="2" fontId="9" fillId="0" borderId="0" xfId="2" applyNumberFormat="1" applyFont="1" applyFill="1" applyBorder="1" applyAlignment="1" applyProtection="1">
      <alignment horizontal="center"/>
      <protection locked="0"/>
    </xf>
    <xf numFmtId="0" fontId="9" fillId="0" borderId="0" xfId="2" applyFont="1" applyFill="1" applyBorder="1" applyAlignment="1" applyProtection="1">
      <alignment horizontal="center"/>
      <protection locked="0"/>
    </xf>
    <xf numFmtId="0" fontId="9" fillId="0" borderId="0" xfId="2" applyFont="1" applyFill="1" applyBorder="1" applyAlignment="1" applyProtection="1">
      <alignment horizontal="center" vertical="center"/>
    </xf>
    <xf numFmtId="0" fontId="9" fillId="0" borderId="0" xfId="3" applyFont="1" applyFill="1" applyBorder="1" applyAlignment="1">
      <alignment horizontal="center"/>
    </xf>
    <xf numFmtId="0" fontId="29" fillId="0" borderId="0" xfId="2" applyFont="1" applyFill="1" applyBorder="1"/>
    <xf numFmtId="0" fontId="13" fillId="0" borderId="0" xfId="3" applyFont="1" applyFill="1" applyBorder="1"/>
    <xf numFmtId="0" fontId="9" fillId="0" borderId="0" xfId="2" applyFont="1" applyFill="1" applyBorder="1" applyAlignment="1" applyProtection="1">
      <alignment horizontal="left"/>
      <protection locked="0"/>
    </xf>
    <xf numFmtId="10" fontId="9" fillId="0" borderId="0" xfId="2" applyNumberFormat="1" applyFont="1" applyFill="1" applyBorder="1" applyAlignment="1" applyProtection="1">
      <alignment horizontal="center"/>
      <protection locked="0"/>
    </xf>
    <xf numFmtId="2" fontId="30" fillId="0" borderId="0" xfId="0" applyNumberFormat="1" applyFont="1" applyFill="1" applyBorder="1" applyAlignment="1">
      <alignment horizontal="center"/>
    </xf>
    <xf numFmtId="0" fontId="9" fillId="0" borderId="0" xfId="2" applyFont="1" applyFill="1" applyBorder="1" applyAlignment="1" applyProtection="1">
      <alignment horizontal="center" wrapText="1"/>
    </xf>
    <xf numFmtId="0" fontId="9" fillId="0" borderId="0" xfId="2" applyFont="1" applyFill="1" applyBorder="1" applyAlignment="1" applyProtection="1">
      <alignment horizontal="center" vertical="top" wrapText="1"/>
    </xf>
    <xf numFmtId="0" fontId="9" fillId="0" borderId="0" xfId="2" applyFont="1" applyFill="1" applyBorder="1" applyAlignment="1" applyProtection="1">
      <alignment wrapText="1"/>
      <protection locked="0"/>
    </xf>
    <xf numFmtId="0" fontId="15" fillId="0" borderId="0" xfId="2" applyFont="1" applyFill="1" applyBorder="1"/>
    <xf numFmtId="0" fontId="1" fillId="0" borderId="0" xfId="0" applyFont="1" applyFill="1" applyBorder="1" applyAlignment="1"/>
    <xf numFmtId="0" fontId="15" fillId="0" borderId="0" xfId="2" applyFont="1" applyFill="1" applyBorder="1" applyAlignment="1">
      <alignment horizontal="center"/>
    </xf>
    <xf numFmtId="0" fontId="15" fillId="0" borderId="0" xfId="2" applyFont="1" applyFill="1" applyBorder="1" applyAlignment="1">
      <alignment horizontal="center" vertical="center"/>
    </xf>
    <xf numFmtId="2" fontId="15" fillId="0" borderId="0" xfId="2" applyNumberFormat="1" applyFont="1" applyFill="1" applyBorder="1" applyAlignment="1">
      <alignment horizontal="center"/>
    </xf>
    <xf numFmtId="10" fontId="15" fillId="0" borderId="0" xfId="2" applyNumberFormat="1" applyFont="1" applyFill="1" applyBorder="1" applyAlignment="1">
      <alignment horizontal="center"/>
    </xf>
    <xf numFmtId="0" fontId="15" fillId="0" borderId="0" xfId="2" applyFont="1" applyFill="1" applyBorder="1" applyAlignment="1">
      <alignment wrapText="1"/>
    </xf>
    <xf numFmtId="0" fontId="6" fillId="6" borderId="0" xfId="2" applyFont="1" applyFill="1" applyBorder="1" applyAlignment="1" applyProtection="1">
      <alignment horizontal="center" vertical="center" wrapText="1"/>
      <protection locked="0"/>
    </xf>
    <xf numFmtId="0" fontId="25" fillId="0" borderId="0" xfId="2" applyFont="1" applyFill="1" applyBorder="1" applyAlignment="1">
      <alignment horizontal="left"/>
    </xf>
    <xf numFmtId="0" fontId="8" fillId="0" borderId="0" xfId="2" applyFont="1" applyFill="1" applyBorder="1" applyAlignment="1">
      <alignment horizontal="left" vertical="center"/>
    </xf>
    <xf numFmtId="0" fontId="8" fillId="0" borderId="0" xfId="2" applyFont="1" applyFill="1" applyBorder="1" applyAlignment="1">
      <alignment horizontal="left" vertical="center" wrapText="1"/>
    </xf>
    <xf numFmtId="0" fontId="8" fillId="0" borderId="0" xfId="2" applyFont="1" applyFill="1" applyBorder="1" applyAlignment="1">
      <alignment horizontal="left"/>
    </xf>
    <xf numFmtId="2" fontId="8" fillId="0" borderId="0" xfId="2" applyNumberFormat="1" applyFont="1" applyFill="1" applyBorder="1" applyAlignment="1">
      <alignment horizontal="left" vertical="center"/>
    </xf>
    <xf numFmtId="10" fontId="8" fillId="0" borderId="0" xfId="2" applyNumberFormat="1" applyFont="1" applyFill="1" applyBorder="1" applyAlignment="1">
      <alignment horizontal="left" vertical="center"/>
    </xf>
    <xf numFmtId="0" fontId="8" fillId="0" borderId="0" xfId="2" applyFont="1" applyFill="1" applyBorder="1" applyAlignment="1" applyProtection="1">
      <alignment horizontal="left" vertical="center"/>
    </xf>
    <xf numFmtId="0" fontId="31" fillId="0" borderId="0" xfId="2" applyFont="1" applyFill="1" applyBorder="1" applyAlignment="1" applyProtection="1">
      <alignment horizontal="center" vertical="center" wrapText="1"/>
      <protection locked="0"/>
    </xf>
  </cellXfs>
  <cellStyles count="53">
    <cellStyle name="Comma" xfId="1" builtinId="3"/>
    <cellStyle name="Comma 2" xfId="45"/>
    <cellStyle name="Excel Built-in Normal" xfId="2"/>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Hyperlink" xfId="3" builtinId="8"/>
    <cellStyle name="Normal" xfId="0" builtinId="0"/>
    <cellStyle name="Normal 2" xfId="4"/>
    <cellStyle name="Normal 2 2" xfId="46"/>
    <cellStyle name="Normal 55 2" xfId="5"/>
    <cellStyle name="Percent" xfId="6" builtinId="5"/>
  </cellStyles>
  <dxfs count="67">
    <dxf>
      <font>
        <condense val="0"/>
        <extend val="0"/>
        <color rgb="FF9C0006"/>
      </font>
    </dxf>
    <dxf>
      <font>
        <condense val="0"/>
        <extend val="0"/>
        <color rgb="FF006100"/>
      </font>
      <fill>
        <patternFill>
          <bgColor rgb="FFC6EFCE"/>
        </patternFill>
      </fill>
    </dxf>
    <dxf>
      <font>
        <condense val="0"/>
        <extend val="0"/>
        <color rgb="FF006100"/>
      </font>
      <fill>
        <patternFill>
          <bgColor rgb="FFC6EFCE"/>
        </patternFill>
      </fill>
    </dxf>
    <dxf>
      <font>
        <color rgb="FFFF0000"/>
      </font>
    </dxf>
    <dxf>
      <border>
        <left style="thin">
          <color rgb="FF9C0006"/>
        </left>
        <right style="thin">
          <color rgb="FF9C0006"/>
        </right>
        <top style="thin">
          <color rgb="FF9C0006"/>
        </top>
        <bottom style="thin">
          <color rgb="FF9C0006"/>
        </bottom>
        <vertical/>
        <horizontal/>
      </border>
    </dxf>
    <dxf>
      <font>
        <condense val="0"/>
        <extend val="0"/>
        <color rgb="FF9C0006"/>
      </font>
    </dxf>
    <dxf>
      <font>
        <condense val="0"/>
        <extend val="0"/>
        <color rgb="FF006100"/>
      </font>
      <fill>
        <patternFill>
          <bgColor rgb="FFC6EFCE"/>
        </patternFill>
      </fill>
    </dxf>
    <dxf>
      <font>
        <condense val="0"/>
        <extend val="0"/>
        <color rgb="FF006100"/>
      </font>
      <fill>
        <patternFill>
          <bgColor rgb="FFC6EFCE"/>
        </patternFill>
      </fill>
    </dxf>
    <dxf>
      <font>
        <color rgb="FFFF0000"/>
      </font>
    </dxf>
    <dxf>
      <border>
        <left style="thin">
          <color rgb="FF9C0006"/>
        </left>
        <right style="thin">
          <color rgb="FF9C0006"/>
        </right>
        <top style="thin">
          <color rgb="FF9C0006"/>
        </top>
        <bottom style="thin">
          <color rgb="FF9C0006"/>
        </bottom>
        <vertical/>
        <horizontal/>
      </border>
    </dxf>
    <dxf>
      <font>
        <condense val="0"/>
        <extend val="0"/>
        <color rgb="FF9C0006"/>
      </font>
    </dxf>
    <dxf>
      <font>
        <condense val="0"/>
        <extend val="0"/>
        <color rgb="FF006100"/>
      </font>
      <fill>
        <patternFill>
          <bgColor rgb="FFC6EFCE"/>
        </patternFill>
      </fill>
    </dxf>
    <dxf>
      <font>
        <condense val="0"/>
        <extend val="0"/>
        <color rgb="FF006100"/>
      </font>
      <fill>
        <patternFill>
          <bgColor rgb="FFC6EFCE"/>
        </patternFill>
      </fill>
    </dxf>
    <dxf>
      <font>
        <color rgb="FFFF0000"/>
      </font>
    </dxf>
    <dxf>
      <border>
        <left style="thin">
          <color rgb="FF9C0006"/>
        </left>
        <right style="thin">
          <color rgb="FF9C0006"/>
        </right>
        <top style="thin">
          <color rgb="FF9C0006"/>
        </top>
        <bottom style="thin">
          <color rgb="FF9C0006"/>
        </bottom>
        <vertical/>
        <horizontal/>
      </border>
    </dxf>
    <dxf>
      <font>
        <condense val="0"/>
        <extend val="0"/>
        <color rgb="FF9C0006"/>
      </font>
    </dxf>
    <dxf>
      <font>
        <condense val="0"/>
        <extend val="0"/>
        <color rgb="FF006100"/>
      </font>
      <fill>
        <patternFill>
          <bgColor rgb="FFC6EFCE"/>
        </patternFill>
      </fill>
    </dxf>
    <dxf>
      <font>
        <condense val="0"/>
        <extend val="0"/>
        <color rgb="FF006100"/>
      </font>
      <fill>
        <patternFill>
          <bgColor rgb="FFC6EFCE"/>
        </patternFill>
      </fill>
    </dxf>
    <dxf>
      <font>
        <color rgb="FFFF0000"/>
      </font>
    </dxf>
    <dxf>
      <border>
        <left style="thin">
          <color rgb="FF9C0006"/>
        </left>
        <right style="thin">
          <color rgb="FF9C0006"/>
        </right>
        <top style="thin">
          <color rgb="FF9C0006"/>
        </top>
        <bottom style="thin">
          <color rgb="FF9C0006"/>
        </bottom>
        <vertical/>
        <horizontal/>
      </border>
    </dxf>
    <dxf>
      <font>
        <condense val="0"/>
        <extend val="0"/>
        <color rgb="FF9C0006"/>
      </font>
    </dxf>
    <dxf>
      <font>
        <condense val="0"/>
        <extend val="0"/>
        <color rgb="FF006100"/>
      </font>
      <fill>
        <patternFill>
          <bgColor rgb="FFC6EFCE"/>
        </patternFill>
      </fill>
    </dxf>
    <dxf>
      <font>
        <condense val="0"/>
        <extend val="0"/>
        <color rgb="FF006100"/>
      </font>
      <fill>
        <patternFill>
          <bgColor rgb="FFC6EFCE"/>
        </patternFill>
      </fill>
    </dxf>
    <dxf>
      <font>
        <color rgb="FFFF0000"/>
      </font>
    </dxf>
    <dxf>
      <border>
        <left style="thin">
          <color rgb="FF9C0006"/>
        </left>
        <right style="thin">
          <color rgb="FF9C0006"/>
        </right>
        <top style="thin">
          <color rgb="FF9C0006"/>
        </top>
        <bottom style="thin">
          <color rgb="FF9C0006"/>
        </bottom>
        <vertical/>
        <horizontal/>
      </border>
    </dxf>
    <dxf>
      <font>
        <condense val="0"/>
        <extend val="0"/>
        <color rgb="FF9C0006"/>
      </font>
    </dxf>
    <dxf>
      <font>
        <condense val="0"/>
        <extend val="0"/>
        <color rgb="FF006100"/>
      </font>
      <fill>
        <patternFill>
          <bgColor rgb="FFC6EFCE"/>
        </patternFill>
      </fill>
    </dxf>
    <dxf>
      <font>
        <condense val="0"/>
        <extend val="0"/>
        <color rgb="FF006100"/>
      </font>
      <fill>
        <patternFill>
          <bgColor rgb="FFC6EFCE"/>
        </patternFill>
      </fill>
    </dxf>
    <dxf>
      <font>
        <color rgb="FFFF0000"/>
      </font>
    </dxf>
    <dxf>
      <border>
        <left style="thin">
          <color rgb="FF9C0006"/>
        </left>
        <right style="thin">
          <color rgb="FF9C0006"/>
        </right>
        <top style="thin">
          <color rgb="FF9C0006"/>
        </top>
        <bottom style="thin">
          <color rgb="FF9C0006"/>
        </bottom>
        <vertical/>
        <horizontal/>
      </border>
    </dxf>
    <dxf>
      <font>
        <condense val="0"/>
        <extend val="0"/>
        <color rgb="FF9C0006"/>
      </font>
    </dxf>
    <dxf>
      <font>
        <condense val="0"/>
        <extend val="0"/>
        <color rgb="FF006100"/>
      </font>
      <fill>
        <patternFill>
          <bgColor rgb="FFC6EFCE"/>
        </patternFill>
      </fill>
    </dxf>
    <dxf>
      <font>
        <condense val="0"/>
        <extend val="0"/>
        <color rgb="FF006100"/>
      </font>
      <fill>
        <patternFill>
          <bgColor rgb="FFC6EFCE"/>
        </patternFill>
      </fill>
    </dxf>
    <dxf>
      <font>
        <color rgb="FFFF0000"/>
      </font>
    </dxf>
    <dxf>
      <border>
        <left style="thin">
          <color rgb="FF9C0006"/>
        </left>
        <right style="thin">
          <color rgb="FF9C0006"/>
        </right>
        <top style="thin">
          <color rgb="FF9C0006"/>
        </top>
        <bottom style="thin">
          <color rgb="FF9C0006"/>
        </bottom>
        <vertical/>
        <horizontal/>
      </border>
    </dxf>
    <dxf>
      <font>
        <condense val="0"/>
        <extend val="0"/>
        <color rgb="FF9C0006"/>
      </font>
    </dxf>
    <dxf>
      <font>
        <condense val="0"/>
        <extend val="0"/>
        <color rgb="FF006100"/>
      </font>
      <fill>
        <patternFill>
          <bgColor rgb="FFC6EFCE"/>
        </patternFill>
      </fill>
    </dxf>
    <dxf>
      <font>
        <condense val="0"/>
        <extend val="0"/>
        <color rgb="FF006100"/>
      </font>
      <fill>
        <patternFill>
          <bgColor rgb="FFC6EFCE"/>
        </patternFill>
      </fill>
    </dxf>
    <dxf>
      <font>
        <color rgb="FFFF0000"/>
      </font>
    </dxf>
    <dxf>
      <border>
        <left style="thin">
          <color rgb="FF9C0006"/>
        </left>
        <right style="thin">
          <color rgb="FF9C0006"/>
        </right>
        <top style="thin">
          <color rgb="FF9C0006"/>
        </top>
        <bottom style="thin">
          <color rgb="FF9C0006"/>
        </bottom>
        <vertical/>
        <horizontal/>
      </border>
    </dxf>
    <dxf>
      <fill>
        <patternFill patternType="solid">
          <fgColor indexed="29"/>
          <bgColor indexed="53"/>
        </patternFill>
      </fill>
    </dxf>
    <dxf>
      <font>
        <condense val="0"/>
        <extend val="0"/>
        <color rgb="FF9C0006"/>
      </font>
    </dxf>
    <dxf>
      <font>
        <condense val="0"/>
        <extend val="0"/>
        <color rgb="FF006100"/>
      </font>
      <fill>
        <patternFill>
          <bgColor rgb="FFC6EFCE"/>
        </patternFill>
      </fill>
    </dxf>
    <dxf>
      <font>
        <condense val="0"/>
        <extend val="0"/>
        <color rgb="FF006100"/>
      </font>
      <fill>
        <patternFill>
          <bgColor rgb="FFC6EFCE"/>
        </patternFill>
      </fill>
    </dxf>
    <dxf>
      <font>
        <color rgb="FFFF0000"/>
      </font>
    </dxf>
    <dxf>
      <border>
        <left style="thin">
          <color rgb="FF9C0006"/>
        </left>
        <right style="thin">
          <color rgb="FF9C0006"/>
        </right>
        <top style="thin">
          <color rgb="FF9C0006"/>
        </top>
        <bottom style="thin">
          <color rgb="FF9C0006"/>
        </bottom>
        <vertical/>
        <horizontal/>
      </border>
    </dxf>
    <dxf>
      <font>
        <condense val="0"/>
        <extend val="0"/>
        <color rgb="FF9C0006"/>
      </font>
    </dxf>
    <dxf>
      <font>
        <condense val="0"/>
        <extend val="0"/>
        <color rgb="FF006100"/>
      </font>
      <fill>
        <patternFill>
          <bgColor rgb="FFC6EFCE"/>
        </patternFill>
      </fill>
    </dxf>
    <dxf>
      <font>
        <condense val="0"/>
        <extend val="0"/>
        <color rgb="FF006100"/>
      </font>
      <fill>
        <patternFill>
          <bgColor rgb="FFC6EFCE"/>
        </patternFill>
      </fill>
    </dxf>
    <dxf>
      <font>
        <color rgb="FFFF0000"/>
      </font>
    </dxf>
    <dxf>
      <border>
        <left style="thin">
          <color rgb="FF9C0006"/>
        </left>
        <right style="thin">
          <color rgb="FF9C0006"/>
        </right>
        <top style="thin">
          <color rgb="FF9C0006"/>
        </top>
        <bottom style="thin">
          <color rgb="FF9C0006"/>
        </bottom>
        <vertical/>
        <horizontal/>
      </border>
    </dxf>
    <dxf>
      <font>
        <condense val="0"/>
        <extend val="0"/>
        <color rgb="FF9C0006"/>
      </font>
    </dxf>
    <dxf>
      <font>
        <condense val="0"/>
        <extend val="0"/>
        <color rgb="FF006100"/>
      </font>
      <fill>
        <patternFill>
          <bgColor rgb="FFC6EFCE"/>
        </patternFill>
      </fill>
    </dxf>
    <dxf>
      <font>
        <condense val="0"/>
        <extend val="0"/>
        <color rgb="FF006100"/>
      </font>
      <fill>
        <patternFill>
          <bgColor rgb="FFC6EFCE"/>
        </patternFill>
      </fill>
    </dxf>
    <dxf>
      <font>
        <color rgb="FFFF0000"/>
      </font>
    </dxf>
    <dxf>
      <border>
        <left style="thin">
          <color rgb="FF9C0006"/>
        </left>
        <right style="thin">
          <color rgb="FF9C0006"/>
        </right>
        <top style="thin">
          <color rgb="FF9C0006"/>
        </top>
        <bottom style="thin">
          <color rgb="FF9C0006"/>
        </bottom>
        <vertical/>
        <horizontal/>
      </border>
    </dxf>
    <dxf>
      <fill>
        <patternFill patternType="solid">
          <fgColor indexed="29"/>
          <bgColor indexed="53"/>
        </patternFill>
      </fill>
    </dxf>
    <dxf>
      <fill>
        <patternFill patternType="solid">
          <fgColor indexed="29"/>
          <bgColor indexed="53"/>
        </patternFill>
      </fill>
    </dxf>
    <dxf>
      <fill>
        <patternFill patternType="solid">
          <fgColor indexed="29"/>
          <bgColor indexed="53"/>
        </patternFill>
      </fill>
    </dxf>
    <dxf>
      <fill>
        <patternFill patternType="solid">
          <fgColor indexed="29"/>
          <bgColor indexed="53"/>
        </patternFill>
      </fill>
    </dxf>
    <dxf>
      <font>
        <condense val="0"/>
        <extend val="0"/>
        <color rgb="FF9C0006"/>
      </font>
    </dxf>
    <dxf>
      <font>
        <condense val="0"/>
        <extend val="0"/>
        <color rgb="FF006100"/>
      </font>
      <fill>
        <patternFill>
          <bgColor rgb="FFC6EFCE"/>
        </patternFill>
      </fill>
    </dxf>
    <dxf>
      <font>
        <condense val="0"/>
        <extend val="0"/>
        <color rgb="FF006100"/>
      </font>
      <fill>
        <patternFill>
          <bgColor rgb="FFC6EFCE"/>
        </patternFill>
      </fill>
    </dxf>
    <dxf>
      <font>
        <color rgb="FFFF0000"/>
      </font>
    </dxf>
    <dxf>
      <border>
        <left style="thin">
          <color rgb="FF9C0006"/>
        </left>
        <right style="thin">
          <color rgb="FF9C0006"/>
        </right>
        <top style="thin">
          <color rgb="FF9C0006"/>
        </top>
        <bottom style="thin">
          <color rgb="FF9C0006"/>
        </bottom>
        <vertical/>
        <horizontal/>
      </border>
    </dxf>
    <dxf>
      <fill>
        <patternFill patternType="solid">
          <fgColor indexed="29"/>
          <bgColor indexed="53"/>
        </patternFill>
      </fill>
    </dxf>
    <dxf>
      <fill>
        <patternFill patternType="solid">
          <fgColor indexed="29"/>
          <bgColor indexed="53"/>
        </patternFill>
      </fill>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78787"/>
      <rgbColor rgb="009999FF"/>
      <rgbColor rgb="00C0504D"/>
      <rgbColor rgb="00FFFFCC"/>
      <rgbColor rgb="00CCFFFF"/>
      <rgbColor rgb="00660066"/>
      <rgbColor rgb="00E46C0A"/>
      <rgbColor rgb="000070C0"/>
      <rgbColor rgb="00CCCCFF"/>
      <rgbColor rgb="00000080"/>
      <rgbColor rgb="00FF00FF"/>
      <rgbColor rgb="00FFFF00"/>
      <rgbColor rgb="0000FFFF"/>
      <rgbColor rgb="00800080"/>
      <rgbColor rgb="00800000"/>
      <rgbColor rgb="00008080"/>
      <rgbColor rgb="000000FF"/>
      <rgbColor rgb="0000B0F0"/>
      <rgbColor rgb="00CCFFFF"/>
      <rgbColor rgb="00CCFFCC"/>
      <rgbColor rgb="00FFFF99"/>
      <rgbColor rgb="0095B3D7"/>
      <rgbColor rgb="00FF99CC"/>
      <rgbColor rgb="00CC99FF"/>
      <rgbColor rgb="00FFCC99"/>
      <rgbColor rgb="004F81BD"/>
      <rgbColor rgb="0033CCCC"/>
      <rgbColor rgb="009BBB59"/>
      <rgbColor rgb="00FFCC00"/>
      <rgbColor rgb="00FF9933"/>
      <rgbColor rgb="00FF6600"/>
      <rgbColor rgb="00767676"/>
      <rgbColor rgb="00969696"/>
      <rgbColor rgb="00003366"/>
      <rgbColor rgb="00339966"/>
      <rgbColor rgb="00003300"/>
      <rgbColor rgb="00333300"/>
      <rgbColor rgb="00993300"/>
      <rgbColor rgb="00993366"/>
      <rgbColor rgb="001F497D"/>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129</xdr:row>
      <xdr:rowOff>0</xdr:rowOff>
    </xdr:from>
    <xdr:to>
      <xdr:col>3</xdr:col>
      <xdr:colOff>104775</xdr:colOff>
      <xdr:row>318</xdr:row>
      <xdr:rowOff>157730</xdr:rowOff>
    </xdr:to>
    <xdr:pic>
      <xdr:nvPicPr>
        <xdr:cNvPr id="2" name="Picture 254" descr="leer"/>
        <xdr:cNvPicPr>
          <a:picLocks noChangeAspect="1" noChangeArrowheads="1"/>
        </xdr:cNvPicPr>
      </xdr:nvPicPr>
      <xdr:blipFill>
        <a:blip xmlns:r="http://schemas.openxmlformats.org/officeDocument/2006/relationships" r:embed="rId1"/>
        <a:srcRect/>
        <a:stretch>
          <a:fillRect/>
        </a:stretch>
      </xdr:blipFill>
      <xdr:spPr bwMode="auto">
        <a:xfrm>
          <a:off x="4019550" y="4152900"/>
          <a:ext cx="104775" cy="160906"/>
        </a:xfrm>
        <a:prstGeom prst="rect">
          <a:avLst/>
        </a:prstGeom>
        <a:noFill/>
        <a:ln w="9525">
          <a:noFill/>
          <a:miter lim="800000"/>
          <a:headEnd/>
          <a:tailEnd/>
        </a:ln>
      </xdr:spPr>
    </xdr:pic>
    <xdr:clientData/>
  </xdr:twoCellAnchor>
  <xdr:twoCellAnchor editAs="oneCell">
    <xdr:from>
      <xdr:col>3</xdr:col>
      <xdr:colOff>0</xdr:colOff>
      <xdr:row>129</xdr:row>
      <xdr:rowOff>0</xdr:rowOff>
    </xdr:from>
    <xdr:to>
      <xdr:col>3</xdr:col>
      <xdr:colOff>104775</xdr:colOff>
      <xdr:row>318</xdr:row>
      <xdr:rowOff>157730</xdr:rowOff>
    </xdr:to>
    <xdr:pic>
      <xdr:nvPicPr>
        <xdr:cNvPr id="3" name="Picture 254" descr="leer"/>
        <xdr:cNvPicPr>
          <a:picLocks noChangeAspect="1" noChangeArrowheads="1"/>
        </xdr:cNvPicPr>
      </xdr:nvPicPr>
      <xdr:blipFill>
        <a:blip xmlns:r="http://schemas.openxmlformats.org/officeDocument/2006/relationships" r:embed="rId1"/>
        <a:srcRect/>
        <a:stretch>
          <a:fillRect/>
        </a:stretch>
      </xdr:blipFill>
      <xdr:spPr bwMode="auto">
        <a:xfrm>
          <a:off x="4019550" y="4152900"/>
          <a:ext cx="104775" cy="160906"/>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42" Type="http://schemas.openxmlformats.org/officeDocument/2006/relationships/hyperlink" Target="http://www.nama-database.org/index.php/Sustainable_Urban_Transport" TargetMode="External"/><Relationship Id="rId143" Type="http://schemas.openxmlformats.org/officeDocument/2006/relationships/hyperlink" Target="http://www.nama-database.org/index.php/Sustainable_Urban_Transport_Initiative_(SUTRI)" TargetMode="External"/><Relationship Id="rId144" Type="http://schemas.openxmlformats.org/officeDocument/2006/relationships/hyperlink" Target="http://gec.jp/main.nsf/en/Activities-Climate_Change_Mitigation-DS2012mrvds10" TargetMode="External"/><Relationship Id="rId145" Type="http://schemas.openxmlformats.org/officeDocument/2006/relationships/hyperlink" Target="http://www.transport-namadatabase.org/bus-rapid-transit-brt-for-kampala-uganda-2/" TargetMode="External"/><Relationship Id="rId146" Type="http://schemas.openxmlformats.org/officeDocument/2006/relationships/hyperlink" Target="http://www.transport-namadatabase.org/test-periodic-vehicle-inspection-for-emissions-and-roadworthiness-uganda/" TargetMode="External"/><Relationship Id="rId147" Type="http://schemas.openxmlformats.org/officeDocument/2006/relationships/hyperlink" Target="https://www.thegef.org/gef/project_detail?projID=391" TargetMode="External"/><Relationship Id="rId148" Type="http://schemas.openxmlformats.org/officeDocument/2006/relationships/hyperlink" Target="https://www.google.co.kr/url?sa=t&amp;rct=j&amp;q=&amp;esrc=s&amp;source=web&amp;cd=1&amp;cad=rja&amp;uact=8&amp;ved=0CBwQFjAAahUKEwjp2Zm4sK3IAhUhLaYKHVeIAo8&amp;url=https%3A%2F%2Fwww.itdp.org%2F&amp;usg=AFQjCNFqTaiZ_t2PwH--xFxRIsBPjSFYZA" TargetMode="External"/><Relationship Id="rId149" Type="http://schemas.openxmlformats.org/officeDocument/2006/relationships/hyperlink" Target="http://www.international-climate-initiative.com/en/projects/projects/details/india-sustainable-mobility-initiative-433/?b=4,2,103,14,0,0&amp;kw=" TargetMode="External"/><Relationship Id="rId180" Type="http://schemas.openxmlformats.org/officeDocument/2006/relationships/hyperlink" Target="http://www.ndf.fi/project/nama-proposal-railway-sector-bangladesh-ndf-c73" TargetMode="External"/><Relationship Id="rId181" Type="http://schemas.openxmlformats.org/officeDocument/2006/relationships/hyperlink" Target="http://www.ndf.fi/project/adaptation-approaches-transport-sector-ndf-c15" TargetMode="External"/><Relationship Id="rId182" Type="http://schemas.openxmlformats.org/officeDocument/2006/relationships/hyperlink" Target="http://www.ndf.fi/project/rural-roads-improvement-project-ii-rrip-ii-ndf-c63" TargetMode="External"/><Relationship Id="rId40" Type="http://schemas.openxmlformats.org/officeDocument/2006/relationships/hyperlink" Target="http://www.thegef.org/gef/project_detail?projID=3241" TargetMode="External"/><Relationship Id="rId41" Type="http://schemas.openxmlformats.org/officeDocument/2006/relationships/hyperlink" Target="http://www.thegef.org/gef/project_detail?projID=3534" TargetMode="External"/><Relationship Id="rId42" Type="http://schemas.openxmlformats.org/officeDocument/2006/relationships/hyperlink" Target="http://www.thegef.org/gef/project_detail?projID=3539" TargetMode="External"/><Relationship Id="rId43" Type="http://schemas.openxmlformats.org/officeDocument/2006/relationships/hyperlink" Target="http://www.thegef.org/gef/project_detail?projID=3827" TargetMode="External"/><Relationship Id="rId44" Type="http://schemas.openxmlformats.org/officeDocument/2006/relationships/hyperlink" Target="http://www.thegef.org/gef/project_detail?projID=3027" TargetMode="External"/><Relationship Id="rId45" Type="http://schemas.openxmlformats.org/officeDocument/2006/relationships/hyperlink" Target="http://www.thegef.org/gef/project_detail?projID=3433" TargetMode="External"/><Relationship Id="rId46" Type="http://schemas.openxmlformats.org/officeDocument/2006/relationships/hyperlink" Target="http://www.thegef.org/gef/project_detail?projID=3824" TargetMode="External"/><Relationship Id="rId47" Type="http://schemas.openxmlformats.org/officeDocument/2006/relationships/hyperlink" Target="http://www.thegef.org/gef/project_detail?projID=3759" TargetMode="External"/><Relationship Id="rId48" Type="http://schemas.openxmlformats.org/officeDocument/2006/relationships/hyperlink" Target="http://www.thegef.org/gef/project_detail?projID=3461" TargetMode="External"/><Relationship Id="rId49" Type="http://schemas.openxmlformats.org/officeDocument/2006/relationships/hyperlink" Target="http://www.thegef.org/gef/project_detail?projID=4013" TargetMode="External"/><Relationship Id="rId183" Type="http://schemas.openxmlformats.org/officeDocument/2006/relationships/hyperlink" Target="http://www.ndf.fi/project/integrating-climate-change-adaptation-transport-ndf-c25" TargetMode="External"/><Relationship Id="rId184" Type="http://schemas.openxmlformats.org/officeDocument/2006/relationships/hyperlink" Target="http://www.ndf.fi/project/transport-nama-support-facility-ndf-c66" TargetMode="External"/><Relationship Id="rId185" Type="http://schemas.openxmlformats.org/officeDocument/2006/relationships/hyperlink" Target="http://www.ndf.fi/project/road-sector-support-program-developing-adaptive-capacity-climate-change-ndf-c32" TargetMode="External"/><Relationship Id="rId186" Type="http://schemas.openxmlformats.org/officeDocument/2006/relationships/hyperlink" Target="https://www.thegef.org/gef/project_detail?projID=6951" TargetMode="External"/><Relationship Id="rId187" Type="http://schemas.openxmlformats.org/officeDocument/2006/relationships/hyperlink" Target="https://www.thegef.org/gef/project_detail?projID=5263" TargetMode="External"/><Relationship Id="rId188" Type="http://schemas.openxmlformats.org/officeDocument/2006/relationships/hyperlink" Target="https://www.thegef.org/gef/project_detail?projID=9107" TargetMode="External"/><Relationship Id="rId189" Type="http://schemas.openxmlformats.org/officeDocument/2006/relationships/hyperlink" Target="http://www.thegef.org/gef/sites/thegef.org/files/gef_prj_docs/GEFProjectDocuments/Climate%20Change/Vietnam%20-%20(6924)%20-%20Promoting%20Climate%20Resilience%20in%20Viet%20Nam%20Cities/08-18-2014_ID6924_rev_PIF.pdf" TargetMode="External"/><Relationship Id="rId220" Type="http://schemas.openxmlformats.org/officeDocument/2006/relationships/hyperlink" Target="https://cdm.unfccc.int/Projects/DB/ICONTEC1342527038.69/view" TargetMode="External"/><Relationship Id="rId221" Type="http://schemas.openxmlformats.org/officeDocument/2006/relationships/hyperlink" Target="https://cdm.unfccc.int/Projects/DB/ICONTEC1342536159.72/view" TargetMode="External"/><Relationship Id="rId222" Type="http://schemas.openxmlformats.org/officeDocument/2006/relationships/hyperlink" Target="https://cdm.unfccc.int/Projects/DB/SQS1327996677.41/view" TargetMode="External"/><Relationship Id="rId223" Type="http://schemas.openxmlformats.org/officeDocument/2006/relationships/hyperlink" Target="https://cdm.unfccc.int/Projects/DB/AENOR1309257514.77/view" TargetMode="External"/><Relationship Id="rId80" Type="http://schemas.openxmlformats.org/officeDocument/2006/relationships/hyperlink" Target="http://www.transport-namadatabase.org/addis-ababa-light-rail-transit-transit-oriented-development-nama-ethiopia-2/" TargetMode="External"/><Relationship Id="rId81" Type="http://schemas.openxmlformats.org/officeDocument/2006/relationships/hyperlink" Target="http://www.thegef.org/gef/project_detail?projID=5838" TargetMode="External"/><Relationship Id="rId82" Type="http://schemas.openxmlformats.org/officeDocument/2006/relationships/hyperlink" Target="http://www.thegef.org/gef/project_detail?projID=6974" TargetMode="External"/><Relationship Id="rId83" Type="http://schemas.openxmlformats.org/officeDocument/2006/relationships/hyperlink" Target="http://www.thegef.org/gef/project_detail?projID=5450" TargetMode="External"/><Relationship Id="rId84" Type="http://schemas.openxmlformats.org/officeDocument/2006/relationships/hyperlink" Target="http://www.thegef.org/gef/project_detail?projID=4156" TargetMode="External"/><Relationship Id="rId85" Type="http://schemas.openxmlformats.org/officeDocument/2006/relationships/hyperlink" Target="http://www.thegef.org/gef/project_detail?projID=4909" TargetMode="External"/><Relationship Id="rId86" Type="http://schemas.openxmlformats.org/officeDocument/2006/relationships/hyperlink" Target="http://www.international-climate-initiative.com/en/projects/projects/details/development-of-nationally-appropriate-mitigation-actions-namas-129/?b=3,4,0,0,0,1" TargetMode="External"/><Relationship Id="rId87" Type="http://schemas.openxmlformats.org/officeDocument/2006/relationships/hyperlink" Target="http://www.international-climate-initiative.com/en/projects/projects/details/climate-protection-and-electric-vehicles-125/?b=4,2,44,0,0,1&amp;kw=Transport" TargetMode="External"/><Relationship Id="rId88" Type="http://schemas.openxmlformats.org/officeDocument/2006/relationships/hyperlink" Target="http://www.international-climate-initiative.com/en/projects/projects/details/reducing-greenhouse-gases-by-recovering-volatile-hydrocarbons-at-petrol-stations-118/?b=3,2,0,0,0,1" TargetMode="External"/><Relationship Id="rId89" Type="http://schemas.openxmlformats.org/officeDocument/2006/relationships/hyperlink" Target="http://www.international-climate-initiative.com/en/projects/projects/details/transport-demand-management-in-beijing-128/?b=3,2,0,0,0,1" TargetMode="External"/><Relationship Id="rId224" Type="http://schemas.openxmlformats.org/officeDocument/2006/relationships/hyperlink" Target="https://cdm.unfccc.int/Projects/DB/SQS1321957264.3/view" TargetMode="External"/><Relationship Id="rId225" Type="http://schemas.openxmlformats.org/officeDocument/2006/relationships/hyperlink" Target="https://cdm.unfccc.int/Projects/DB/SQS1347027039.13/view" TargetMode="External"/><Relationship Id="rId226" Type="http://schemas.openxmlformats.org/officeDocument/2006/relationships/hyperlink" Target="https://cdm.unfccc.int/Projects/Validation/DB/QNOLTUNJYSEKLPHCE6Z5B7PMLOAPDF/view.html" TargetMode="External"/><Relationship Id="rId227" Type="http://schemas.openxmlformats.org/officeDocument/2006/relationships/hyperlink" Target="https://cdm.unfccc.int/Projects/Validation/DB/L178QQU22OII5BH4VCQF7GECJFR3XV/view.html" TargetMode="External"/><Relationship Id="rId228" Type="http://schemas.openxmlformats.org/officeDocument/2006/relationships/hyperlink" Target="http://cdm.unfccc.int/Projects/DB/SIRIM1348642609.49/view" TargetMode="External"/><Relationship Id="rId229" Type="http://schemas.openxmlformats.org/officeDocument/2006/relationships/hyperlink" Target="http://www4.unfccc.int/sites/nama/_layouts/un/fccc/nama/NamaSeekingSupportForImplementation.aspx?ID=168&amp;viewOnly=1" TargetMode="External"/><Relationship Id="rId110" Type="http://schemas.openxmlformats.org/officeDocument/2006/relationships/hyperlink" Target="http://www.transport-namadatabase.org/modernization-of-freight-train-infrastructure-argentina-2/" TargetMode="External"/><Relationship Id="rId111" Type="http://schemas.openxmlformats.org/officeDocument/2006/relationships/hyperlink" Target="http://www.nama-database.org/index.php/Low-carbon_end-use_sectors_in_Azerbaijan" TargetMode="External"/><Relationship Id="rId112" Type="http://schemas.openxmlformats.org/officeDocument/2006/relationships/hyperlink" Target="http://www.transport-namadatabase.org/nationally-appropriate-mitigation-actions-namas-for-low-carbon-end-use-sectors-in-azerbaijan/" TargetMode="External"/><Relationship Id="rId113" Type="http://schemas.openxmlformats.org/officeDocument/2006/relationships/hyperlink" Target="http://www.transport-namadatabase.org/comprehensive-mobility-plan-for-belo-horizonte-brasil/" TargetMode="External"/><Relationship Id="rId114" Type="http://schemas.openxmlformats.org/officeDocument/2006/relationships/hyperlink" Target="http://www.transport-namadatabase.org/sustainable-urban-transport-system-for-thimphu-and-phuentsholing-cities-bhutan/" TargetMode="External"/><Relationship Id="rId115" Type="http://schemas.openxmlformats.org/officeDocument/2006/relationships/hyperlink" Target="http://www.nama-database.org/index.php/Programme_for_Energy_Efficiency_in_the_Transport_Sector_in_Chile" TargetMode="External"/><Relationship Id="rId116" Type="http://schemas.openxmlformats.org/officeDocument/2006/relationships/hyperlink" Target="http://www.transport-namadatabase.org/santiago-transportation-green-zone-chile-2/" TargetMode="External"/><Relationship Id="rId117" Type="http://schemas.openxmlformats.org/officeDocument/2006/relationships/hyperlink" Target="http://www.transport-namadatabase.org/index.php/Integrated_improvement_of_transit_management" TargetMode="External"/><Relationship Id="rId118" Type="http://schemas.openxmlformats.org/officeDocument/2006/relationships/hyperlink" Target="http://www.climateinvestmentfunds.org/cif/sites/climateinvestmentfunds.org/files/ctf_mexico_investment_plan_nov09.pdf" TargetMode="External"/><Relationship Id="rId119" Type="http://schemas.openxmlformats.org/officeDocument/2006/relationships/hyperlink" Target="http://www.thegef.org/gef/project_detail?projID=1155" TargetMode="External"/><Relationship Id="rId150" Type="http://schemas.openxmlformats.org/officeDocument/2006/relationships/hyperlink" Target="http://www.international-climate-initiative.com/en/projects/projects/details/reducing-emissions-through-integration-and-optimization-of-public-transport-in-jakarta-432/?b=4,2,104,14,0,0" TargetMode="External"/><Relationship Id="rId151" Type="http://schemas.openxmlformats.org/officeDocument/2006/relationships/hyperlink" Target="https://www.google.co.kr/url?sa=t&amp;rct=j&amp;q=&amp;esrc=s&amp;source=web&amp;cd=1&amp;cad=rja&amp;uact=8&amp;ved=0CBwQFjAAahUKEwjp2Zm4sK3IAhUhLaYKHVeIAo8&amp;url=https%3A%2F%2Fwww.itdp.org%2F&amp;usg=AFQjCNFqTaiZ_t2PwH--xFxRIsBPjSFYZA" TargetMode="External"/><Relationship Id="rId152" Type="http://schemas.openxmlformats.org/officeDocument/2006/relationships/hyperlink" Target="https://www.giz.de/" TargetMode="External"/><Relationship Id="rId10" Type="http://schemas.openxmlformats.org/officeDocument/2006/relationships/hyperlink" Target="https://www.climateinvestmentfunds.org/cif/sites/climateinvestmentfunds.org/files/CTF_Egypt.pdf" TargetMode="External"/><Relationship Id="rId11" Type="http://schemas.openxmlformats.org/officeDocument/2006/relationships/hyperlink" Target="https://www.climateinvestmentfunds.org/cifnet/project/kazakh-railways-sustainable-energy-program" TargetMode="External"/><Relationship Id="rId12" Type="http://schemas.openxmlformats.org/officeDocument/2006/relationships/hyperlink" Target="http://www.nama-database.org/index.php/National_plan_for_freight_transport:_NAMA_pilot_study" TargetMode="External"/><Relationship Id="rId13" Type="http://schemas.openxmlformats.org/officeDocument/2006/relationships/hyperlink" Target="https://www.climateinvestmentfunds.org/cif/sites/climateinvestmentfunds.org/files/CTF%203b%20morocco_investment_plan_100708.pdf" TargetMode="External"/><Relationship Id="rId14" Type="http://schemas.openxmlformats.org/officeDocument/2006/relationships/hyperlink" Target="http://www.climateinvestmentfunds.org/cif/sites/climateinvestmentfunds.org/files/Approval_of_CTF_funding_for_Project_Preparation_Grant_of_Urban_Transport_Project_Abuja_Mass_Transit_for_Nigeria_%28AfDB%29.pdf" TargetMode="External"/><Relationship Id="rId15" Type="http://schemas.openxmlformats.org/officeDocument/2006/relationships/hyperlink" Target="http://www.climateinvestmentfunds.org/cif/sites/climateinvestmentfunds.org/files/Market%20Transformation%20through%20Introduction%20of%20Energy-Efficient%20Electric%20Vehicles%20Project%20-%20Main%20Project%20Document.pdf" TargetMode="External"/><Relationship Id="rId16" Type="http://schemas.openxmlformats.org/officeDocument/2006/relationships/hyperlink" Target="http://www.nama-database.org/index.php/Supported_NAMA_for_Improvement_of_Road-based_Freight_sector" TargetMode="External"/><Relationship Id="rId17" Type="http://schemas.openxmlformats.org/officeDocument/2006/relationships/hyperlink" Target="https://www.climateinvestmentfunds.org/cif/sites/climateinvestmentfunds.org/files/Approval_by_Mail_Vietnam_Sustainable%20Transport%20Ho%20Chi%20Minh_project%20document.pdf" TargetMode="External"/><Relationship Id="rId18" Type="http://schemas.openxmlformats.org/officeDocument/2006/relationships/hyperlink" Target="https://www.climateinvestmentfunds.org/cifnet/project/vietnam-strengthening-sustainable-urban-transport-ha-noi-metro-line-3-project" TargetMode="External"/><Relationship Id="rId19" Type="http://schemas.openxmlformats.org/officeDocument/2006/relationships/hyperlink" Target="http://www.thegef.org/gef/project_detail?projID=31" TargetMode="External"/><Relationship Id="rId153" Type="http://schemas.openxmlformats.org/officeDocument/2006/relationships/hyperlink" Target="http://www.international-climate-initiative.com/en/projects/projects/details/transfer-of-climatefriendly-transport-technologies-and-measures-transfer-132/?b=2,0,0,14,0,0" TargetMode="External"/><Relationship Id="rId154" Type="http://schemas.openxmlformats.org/officeDocument/2006/relationships/hyperlink" Target="http://gec.jp/jcm/projects/13fs_crc_01.html" TargetMode="External"/><Relationship Id="rId155" Type="http://schemas.openxmlformats.org/officeDocument/2006/relationships/hyperlink" Target="http://www2.gec.jp/main.nsf/en/Activities-Climate_Change_Mitigation-FS2011newmex28" TargetMode="External"/><Relationship Id="rId156" Type="http://schemas.openxmlformats.org/officeDocument/2006/relationships/hyperlink" Target="http://www.transport-namadatabase.org/nama-proposal-for-the-railway-sector-in-bangladesh/" TargetMode="External"/><Relationship Id="rId157" Type="http://schemas.openxmlformats.org/officeDocument/2006/relationships/hyperlink" Target="https://www.thegef.org/gef/project_detail?projID=572" TargetMode="External"/><Relationship Id="rId158" Type="http://schemas.openxmlformats.org/officeDocument/2006/relationships/hyperlink" Target="https://www.thegef.org/gef/project_detail?projID=2014" TargetMode="External"/><Relationship Id="rId159" Type="http://schemas.openxmlformats.org/officeDocument/2006/relationships/hyperlink" Target="https://www.thegef.org/gef/project_detail?projID=5717" TargetMode="External"/><Relationship Id="rId190" Type="http://schemas.openxmlformats.org/officeDocument/2006/relationships/hyperlink" Target="http://www4.unfccc.int/sites/nama/_layouts/un/fccc/nama/NamaSeekingSupportForImplementation.aspx?ID=157&amp;viewOnly=1" TargetMode="External"/><Relationship Id="rId191" Type="http://schemas.openxmlformats.org/officeDocument/2006/relationships/hyperlink" Target="http://www4.unfccc.int/sites/nama/_layouts/un/fccc/nama/NamaSeekingSupportForImplementation.aspx?ID=65&amp;viewOnly=1" TargetMode="External"/><Relationship Id="rId192" Type="http://schemas.openxmlformats.org/officeDocument/2006/relationships/hyperlink" Target="http://www4.unfccc.int/sites/nama/_layouts/un/fccc/nama/NamaForRecognition.aspx?ID=82&amp;viewOnly=1" TargetMode="External"/><Relationship Id="rId50" Type="http://schemas.openxmlformats.org/officeDocument/2006/relationships/hyperlink" Target="http://www.thegef.org/gef/project_detail?projID=4130" TargetMode="External"/><Relationship Id="rId51" Type="http://schemas.openxmlformats.org/officeDocument/2006/relationships/hyperlink" Target="http://www.thegef.org/gef/project_detail?projID=2876" TargetMode="External"/><Relationship Id="rId52" Type="http://schemas.openxmlformats.org/officeDocument/2006/relationships/hyperlink" Target="http://www.thegef.org/gef/project_detail?projID=4008" TargetMode="External"/><Relationship Id="rId53" Type="http://schemas.openxmlformats.org/officeDocument/2006/relationships/hyperlink" Target="http://www.thegef.org/gef/project_detail?projID=4215" TargetMode="External"/><Relationship Id="rId54" Type="http://schemas.openxmlformats.org/officeDocument/2006/relationships/hyperlink" Target="http://www.thegef.org/gef/project_detail?projID=4030" TargetMode="External"/><Relationship Id="rId55" Type="http://schemas.openxmlformats.org/officeDocument/2006/relationships/hyperlink" Target="http://www.thegef.org/gef/project_detail?projID=4488" TargetMode="External"/><Relationship Id="rId56" Type="http://schemas.openxmlformats.org/officeDocument/2006/relationships/hyperlink" Target="http://www.thegef.org/gef/project_detail?projID=4500" TargetMode="External"/><Relationship Id="rId57" Type="http://schemas.openxmlformats.org/officeDocument/2006/relationships/hyperlink" Target="http://www.transport-namadatabase.org/unilateral-nama-sustainable-road-based-freight-transport-colombia-2/" TargetMode="External"/><Relationship Id="rId58" Type="http://schemas.openxmlformats.org/officeDocument/2006/relationships/hyperlink" Target="http://www.thegef.org/gef/project_detail?projID=4638" TargetMode="External"/><Relationship Id="rId59" Type="http://schemas.openxmlformats.org/officeDocument/2006/relationships/hyperlink" Target="http://www.thegef.org/gef/project_detail?projID=4931" TargetMode="External"/><Relationship Id="rId193" Type="http://schemas.openxmlformats.org/officeDocument/2006/relationships/hyperlink" Target="http://www4.unfccc.int/sites/nama/_layouts/un/fccc/nama/NamaSeekingSupportForPreparation.aspx?ID=137&amp;viewOnly=1" TargetMode="External"/><Relationship Id="rId194" Type="http://schemas.openxmlformats.org/officeDocument/2006/relationships/hyperlink" Target="http://ji.unfccc.int/JIITLProject/DB/JHM4JB36H81IOALASOLXF5B8D0Y65G/details" TargetMode="External"/><Relationship Id="rId195" Type="http://schemas.openxmlformats.org/officeDocument/2006/relationships/hyperlink" Target="http://ji.unfccc.int/JIITLProject/DB/YPZ2TH0P56OSCL6JV48SMXKMV2R9AB/details" TargetMode="External"/><Relationship Id="rId196" Type="http://schemas.openxmlformats.org/officeDocument/2006/relationships/hyperlink" Target="http://cdm.unfccc.int/Projects/DB/DNV-CUK1159192623.07/view" TargetMode="External"/><Relationship Id="rId197" Type="http://schemas.openxmlformats.org/officeDocument/2006/relationships/hyperlink" Target="http://cdm.unfccc.int/methodologies/DB/GBFY1EP0Q2XUZQY9HJLL5BP9DOM0QW" TargetMode="External"/><Relationship Id="rId198" Type="http://schemas.openxmlformats.org/officeDocument/2006/relationships/hyperlink" Target="https://cdm.unfccc.int/Projects/DB/ICONTEC1342532666.79/view" TargetMode="External"/><Relationship Id="rId199" Type="http://schemas.openxmlformats.org/officeDocument/2006/relationships/hyperlink" Target="https://cdm.unfccc.int/Projects/DB/SIRIM1348642609.49/view" TargetMode="External"/><Relationship Id="rId230" Type="http://schemas.openxmlformats.org/officeDocument/2006/relationships/hyperlink" Target="http://www4.unfccc.int/sites/nama/_layouts/un/fccc/nama/NamaSeekingSupportForImplementation.aspx?ID=167&amp;viewOnly=1" TargetMode="External"/><Relationship Id="rId231" Type="http://schemas.openxmlformats.org/officeDocument/2006/relationships/drawing" Target="../drawings/drawing1.xml"/><Relationship Id="rId232" Type="http://schemas.openxmlformats.org/officeDocument/2006/relationships/vmlDrawing" Target="../drawings/vmlDrawing1.vml"/><Relationship Id="rId233" Type="http://schemas.openxmlformats.org/officeDocument/2006/relationships/comments" Target="../comments1.xml"/><Relationship Id="rId90" Type="http://schemas.openxmlformats.org/officeDocument/2006/relationships/hyperlink" Target="http://www.transport-namadatabase.org/ethiopian-railways-railway-academy-nama/" TargetMode="External"/><Relationship Id="rId91" Type="http://schemas.openxmlformats.org/officeDocument/2006/relationships/hyperlink" Target="http://www.international-climate-initiative.com/en/projects/projects/details/promoting-lowcarbon-transport-in-india-310/?b=4,2,103,0,0,1&amp;kw=Transport" TargetMode="External"/><Relationship Id="rId92" Type="http://schemas.openxmlformats.org/officeDocument/2006/relationships/hyperlink" Target="http://www.transport-namadatabase.org/ethiopia-railways-establishment-of-climate-vulnerability-infrastructure-investment-framework-nama-2/" TargetMode="External"/><Relationship Id="rId93" Type="http://schemas.openxmlformats.org/officeDocument/2006/relationships/hyperlink" Target="http://www.international-climate-initiative.com/en/projects/projects/details/improving-the-energy-efficiency-of-russian-railways-211/?b=4,3,184,0,0,1&amp;kw=Transport" TargetMode="External"/><Relationship Id="rId94" Type="http://schemas.openxmlformats.org/officeDocument/2006/relationships/hyperlink" Target="http://www.international-climate-initiative.com/en/projects/projects/details/modernisation-of-public-transport-in-lviv-124/?b=4,3,231,0,0,1" TargetMode="External"/><Relationship Id="rId95" Type="http://schemas.openxmlformats.org/officeDocument/2006/relationships/hyperlink" Target="http://www.international-climate-initiative.com/en/projects/projects/details/modernisation-of-public-transport-in-lviv-phase-ii-126/?b=4,3,231,0,0,1&amp;kw=transport" TargetMode="External"/><Relationship Id="rId96" Type="http://schemas.openxmlformats.org/officeDocument/2006/relationships/hyperlink" Target="http://www.international-climate-initiative.com/en/projects/projects/details/sustainable-urban-mobility-122/?b=4,3,231,0,0,1" TargetMode="External"/><Relationship Id="rId97" Type="http://schemas.openxmlformats.org/officeDocument/2006/relationships/hyperlink" Target="http://gec.jp/main.nsf/en/Activities-Climate_Change_Mitigation-FS2011newmex06" TargetMode="External"/><Relationship Id="rId98" Type="http://schemas.openxmlformats.org/officeDocument/2006/relationships/hyperlink" Target="http://gec.jp/gec/en/Activities/fs_newmex/2011/2011newmex06_eKEI_Laos_rep.pdf" TargetMode="External"/><Relationship Id="rId99" Type="http://schemas.openxmlformats.org/officeDocument/2006/relationships/hyperlink" Target="http://gec.jp/main.nsf/en/Activities-Climate_Change_Mitigation-DS2012mrvds03" TargetMode="External"/><Relationship Id="rId120" Type="http://schemas.openxmlformats.org/officeDocument/2006/relationships/hyperlink" Target="http://www.international-climate-initiative.com/en/projects/projects/details/mexicangerman-nama-programme-134/?b=3,4,0,0,0,1" TargetMode="External"/><Relationship Id="rId121" Type="http://schemas.openxmlformats.org/officeDocument/2006/relationships/hyperlink" Target="http://www.nama-database.org/index.php/Freight_transport_NAMA" TargetMode="External"/><Relationship Id="rId122" Type="http://schemas.openxmlformats.org/officeDocument/2006/relationships/hyperlink" Target="http://www.transport-namadatabase.org/low-carbon-climate-resilient-development-strategy-in-dominica/" TargetMode="External"/><Relationship Id="rId123" Type="http://schemas.openxmlformats.org/officeDocument/2006/relationships/hyperlink" Target="http://www.transport-namadatabase.org/nama-based-on-the-federal-mass-transit-programme-protram-mexico/" TargetMode="External"/><Relationship Id="rId124" Type="http://schemas.openxmlformats.org/officeDocument/2006/relationships/hyperlink" Target="http://www.transport-namadatabase.org/optimization-of-the-conventional-bus-system-in-the-valley-of-mexico-city-mexico/" TargetMode="External"/><Relationship Id="rId125" Type="http://schemas.openxmlformats.org/officeDocument/2006/relationships/hyperlink" Target="http://www.nama-database.org/index.php/Public_Transport_Route_Optimization_and_Vehicle_Fleet_Renovation" TargetMode="External"/><Relationship Id="rId126" Type="http://schemas.openxmlformats.org/officeDocument/2006/relationships/hyperlink" Target="http://www.transport-namadatabase.org/enhancing-vehicle-renovation-and-operating-efficiency-in-mexicos-federal-freight-sector-mexico/" TargetMode="External"/><Relationship Id="rId127" Type="http://schemas.openxmlformats.org/officeDocument/2006/relationships/hyperlink" Target="http://www.slocat.net/wp-content/uploads/2009/11/TRL-Jakarta-final-report.pdf" TargetMode="External"/><Relationship Id="rId128" Type="http://schemas.openxmlformats.org/officeDocument/2006/relationships/hyperlink" Target="http://www.transport-namadatabase.org/sustainable-urban-transport-initiative-sutri-indonesia/" TargetMode="External"/><Relationship Id="rId129" Type="http://schemas.openxmlformats.org/officeDocument/2006/relationships/hyperlink" Target="http://www.transport-namadatabase.org/cit-wide-mitigation-programme-of-greater-amman/" TargetMode="External"/><Relationship Id="rId160" Type="http://schemas.openxmlformats.org/officeDocument/2006/relationships/hyperlink" Target="https://www.thegef.org/gef/project_detail?projID=5773" TargetMode="External"/><Relationship Id="rId161" Type="http://schemas.openxmlformats.org/officeDocument/2006/relationships/hyperlink" Target="https://www.thegef.org/gef/project_detail?projID=963" TargetMode="External"/><Relationship Id="rId162" Type="http://schemas.openxmlformats.org/officeDocument/2006/relationships/hyperlink" Target="https://www.thegef.org/gef/project_detail?projID=4236" TargetMode="External"/><Relationship Id="rId20" Type="http://schemas.openxmlformats.org/officeDocument/2006/relationships/hyperlink" Target="http://www.thegef.org/gef/project_detail?projID=6" TargetMode="External"/><Relationship Id="rId21" Type="http://schemas.openxmlformats.org/officeDocument/2006/relationships/hyperlink" Target="http://www.thegef.org/gef/project_detail?projID=819" TargetMode="External"/><Relationship Id="rId22" Type="http://schemas.openxmlformats.org/officeDocument/2006/relationships/hyperlink" Target="http://www.thegef.org/gef/project_detail?projID=785" TargetMode="External"/><Relationship Id="rId23" Type="http://schemas.openxmlformats.org/officeDocument/2006/relationships/hyperlink" Target="http://www.thegef.org/gef/project_detail?projID=941" TargetMode="External"/><Relationship Id="rId24" Type="http://schemas.openxmlformats.org/officeDocument/2006/relationships/hyperlink" Target="http://www.transport-namadatabase.org/transit-oriented-development-in-colombia-2/" TargetMode="External"/><Relationship Id="rId25" Type="http://schemas.openxmlformats.org/officeDocument/2006/relationships/hyperlink" Target="http://www.thegef.org/gef/project_detail?projID=1349" TargetMode="External"/><Relationship Id="rId26" Type="http://schemas.openxmlformats.org/officeDocument/2006/relationships/hyperlink" Target="http://www.thegef.org/gef/project_detail?projID=1081" TargetMode="External"/><Relationship Id="rId27" Type="http://schemas.openxmlformats.org/officeDocument/2006/relationships/hyperlink" Target="http://www.thegef.org/gef/project_detail?projID=2427" TargetMode="External"/><Relationship Id="rId28" Type="http://schemas.openxmlformats.org/officeDocument/2006/relationships/hyperlink" Target="http://www.thegef.org/gef/project_detail?projID=1917" TargetMode="External"/><Relationship Id="rId29" Type="http://schemas.openxmlformats.org/officeDocument/2006/relationships/hyperlink" Target="http://www.thegef.org/gef/project_detail?projID=2014" TargetMode="External"/><Relationship Id="rId163" Type="http://schemas.openxmlformats.org/officeDocument/2006/relationships/hyperlink" Target="https://www.thegef.org/gef/project_detail?projID=3554" TargetMode="External"/><Relationship Id="rId164" Type="http://schemas.openxmlformats.org/officeDocument/2006/relationships/hyperlink" Target="https://www.thegef.org/gef/project_detail?projID=9226" TargetMode="External"/><Relationship Id="rId165" Type="http://schemas.openxmlformats.org/officeDocument/2006/relationships/hyperlink" Target="http://www.transport-namadatabase.org/non-motorized-transport-colombia/" TargetMode="External"/><Relationship Id="rId166" Type="http://schemas.openxmlformats.org/officeDocument/2006/relationships/hyperlink" Target="http://www.transport-namadatabase.org/fostering-technological-change-and-fleet-modernization-in-the-public-transport-sector-greater-metropolitan-area-of-san-jose-costa-rica/" TargetMode="External"/><Relationship Id="rId167" Type="http://schemas.openxmlformats.org/officeDocument/2006/relationships/hyperlink" Target="http://www.transport-namadatabase.org/brt-for-accra-ghana/" TargetMode="External"/><Relationship Id="rId168" Type="http://schemas.openxmlformats.org/officeDocument/2006/relationships/hyperlink" Target="http://www.transport-namadatabase.org/inter_urban_rail_nama_india/" TargetMode="External"/><Relationship Id="rId169" Type="http://schemas.openxmlformats.org/officeDocument/2006/relationships/hyperlink" Target="http://www.transport-namadatabase.org/hybrid-electric-vehicles-lebanon/" TargetMode="External"/><Relationship Id="rId200" Type="http://schemas.openxmlformats.org/officeDocument/2006/relationships/hyperlink" Target="https://cdm.unfccc.int/Projects/DB/SQS1324991317.69/view" TargetMode="External"/><Relationship Id="rId201" Type="http://schemas.openxmlformats.org/officeDocument/2006/relationships/hyperlink" Target="https://cdm.unfccc.int/Projects/DB/SGS-UKL1275659668.89/view" TargetMode="External"/><Relationship Id="rId202" Type="http://schemas.openxmlformats.org/officeDocument/2006/relationships/hyperlink" Target="https://cdm.unfccc.int/Projects/DB/SGS-UKL1263833101.14/view" TargetMode="External"/><Relationship Id="rId203" Type="http://schemas.openxmlformats.org/officeDocument/2006/relationships/hyperlink" Target="https://cdm.unfccc.int/Projects/DB/RINA1343050869.85/view" TargetMode="External"/><Relationship Id="rId60" Type="http://schemas.openxmlformats.org/officeDocument/2006/relationships/hyperlink" Target="http://www.thegef.org/gef/project_detail?projID=5627" TargetMode="External"/><Relationship Id="rId61" Type="http://schemas.openxmlformats.org/officeDocument/2006/relationships/hyperlink" Target="http://www.thegef.org/gef/project_detail?projID=5411" TargetMode="External"/><Relationship Id="rId62" Type="http://schemas.openxmlformats.org/officeDocument/2006/relationships/hyperlink" Target="http://www.thegef.org/gef/project_detail?projID=5582" TargetMode="External"/><Relationship Id="rId63" Type="http://schemas.openxmlformats.org/officeDocument/2006/relationships/hyperlink" Target="http://www.thegef.org/gef/project_detail?projID=5055" TargetMode="External"/><Relationship Id="rId64" Type="http://schemas.openxmlformats.org/officeDocument/2006/relationships/hyperlink" Target="http://www.thegef.org/gef/project_detail?projID=4921" TargetMode="External"/><Relationship Id="rId65" Type="http://schemas.openxmlformats.org/officeDocument/2006/relationships/hyperlink" Target="http://www.thegef.org/gef/project_detail?projID=4949" TargetMode="External"/><Relationship Id="rId66" Type="http://schemas.openxmlformats.org/officeDocument/2006/relationships/hyperlink" Target="http://www.thegef.org/gef/project_detail?projID=5360" TargetMode="External"/><Relationship Id="rId67" Type="http://schemas.openxmlformats.org/officeDocument/2006/relationships/hyperlink" Target="http://www.international-climate-initiative.com/en/projects/projects/details/100-renewable-island-of-santa-cruz-galapagos-islands-204/?b=3,4,0,0,0,1" TargetMode="External"/><Relationship Id="rId68" Type="http://schemas.openxmlformats.org/officeDocument/2006/relationships/hyperlink" Target="http://www.thegef.org/gef/project_detail?projID=5372" TargetMode="External"/><Relationship Id="rId69" Type="http://schemas.openxmlformats.org/officeDocument/2006/relationships/hyperlink" Target="http://www.thegef.org/gef/project_detail?projID=5329" TargetMode="External"/><Relationship Id="rId204" Type="http://schemas.openxmlformats.org/officeDocument/2006/relationships/hyperlink" Target="https://cdm.unfccc.int/Projects/DB/SQS1343117610.64/view" TargetMode="External"/><Relationship Id="rId205" Type="http://schemas.openxmlformats.org/officeDocument/2006/relationships/hyperlink" Target="https://cdm.unfccc.int/Projects/DB/SQS1343120895.9/view" TargetMode="External"/><Relationship Id="rId206" Type="http://schemas.openxmlformats.org/officeDocument/2006/relationships/hyperlink" Target="https://cdm.unfccc.int/Projects/DB/DNV-CUK1330665258.52/view" TargetMode="External"/><Relationship Id="rId207" Type="http://schemas.openxmlformats.org/officeDocument/2006/relationships/hyperlink" Target="https://cdm.unfccc.int/Projects/DB/SQS1339744416.12/view" TargetMode="External"/><Relationship Id="rId208" Type="http://schemas.openxmlformats.org/officeDocument/2006/relationships/hyperlink" Target="https://cdm.unfccc.int/Projects/DB/ICONTEC1349215603.86/view" TargetMode="External"/><Relationship Id="rId209" Type="http://schemas.openxmlformats.org/officeDocument/2006/relationships/hyperlink" Target="https://cdm.unfccc.int/Projects/DB/SQS1297089762.41/view" TargetMode="External"/><Relationship Id="rId130" Type="http://schemas.openxmlformats.org/officeDocument/2006/relationships/hyperlink" Target="http://www.transport-namadatabase.org/nama-for-low-carbon-urban-development-in-kazakhstan/" TargetMode="External"/><Relationship Id="rId131" Type="http://schemas.openxmlformats.org/officeDocument/2006/relationships/hyperlink" Target="http://www.transport-namadatabase.org/master-plan-on-comprehensive-urban-transport-of-vientiane-lao/" TargetMode="External"/><Relationship Id="rId132" Type="http://schemas.openxmlformats.org/officeDocument/2006/relationships/hyperlink" Target="http://www.nama-database.org/index.php/Public_transport_development_in_Lebanon" TargetMode="External"/><Relationship Id="rId133" Type="http://schemas.openxmlformats.org/officeDocument/2006/relationships/hyperlink" Target="http://www4.unfccc.int/sites/nama/_layouts/un/fccc/nama/NamaSeekingSupportForImplementation.aspx?ID=113&amp;viewOnly=1" TargetMode="External"/><Relationship Id="rId134" Type="http://schemas.openxmlformats.org/officeDocument/2006/relationships/hyperlink" Target="https://www.climateinvestmentfunds.org/cifnet/sites/default/files/Thailand%20CTF%20Investment%20Plan%20-%20Endorsed.pdf" TargetMode="External"/><Relationship Id="rId135" Type="http://schemas.openxmlformats.org/officeDocument/2006/relationships/hyperlink" Target="http://www.thegef.org/gef/project_detail?projID=4210" TargetMode="External"/><Relationship Id="rId136" Type="http://schemas.openxmlformats.org/officeDocument/2006/relationships/hyperlink" Target="http://www.thegef.org/gef/project_detail?projID=5086" TargetMode="External"/><Relationship Id="rId137" Type="http://schemas.openxmlformats.org/officeDocument/2006/relationships/hyperlink" Target="http://www.meti.go.jp/information/data/c100810aj.html" TargetMode="External"/><Relationship Id="rId138" Type="http://schemas.openxmlformats.org/officeDocument/2006/relationships/hyperlink" Target="http://www4.unfccc.int/sites/nama/_layouts/un/fccc/nama/NamaSeekingSupportForImplementation.aspx?ID=27&amp;viewOnly=1" TargetMode="External"/><Relationship Id="rId139" Type="http://schemas.openxmlformats.org/officeDocument/2006/relationships/hyperlink" Target="http://www.transport-namadatabase.org/passenger-modal-shift-from-road-to-rail-the-gautrain-case-south-africa/" TargetMode="External"/><Relationship Id="rId170" Type="http://schemas.openxmlformats.org/officeDocument/2006/relationships/hyperlink" Target="http://www.transport-namadatabase.org/urban-public-transport-connectivity-and-public-transport-management-thailand/" TargetMode="External"/><Relationship Id="rId171" Type="http://schemas.openxmlformats.org/officeDocument/2006/relationships/hyperlink" Target="http://www.transport-namadatabase.org/vehicle-fuel-efficiency-uganda/" TargetMode="External"/><Relationship Id="rId172" Type="http://schemas.openxmlformats.org/officeDocument/2006/relationships/hyperlink" Target="http://www.transport-namadatabase.org/fuel-efficiency-policies-vietnam/" TargetMode="External"/><Relationship Id="rId30" Type="http://schemas.openxmlformats.org/officeDocument/2006/relationships/hyperlink" Target="http://www.thegef.org/gef/project_detail?projID=2257" TargetMode="External"/><Relationship Id="rId31" Type="http://schemas.openxmlformats.org/officeDocument/2006/relationships/hyperlink" Target="http://www.thegef.org/gef/project_detail?projID=2972" TargetMode="External"/><Relationship Id="rId32" Type="http://schemas.openxmlformats.org/officeDocument/2006/relationships/hyperlink" Target="http://www.thegef.org/gef/project_detail?projID=2178" TargetMode="External"/><Relationship Id="rId33" Type="http://schemas.openxmlformats.org/officeDocument/2006/relationships/hyperlink" Target="http://www.thegef.org/gef/project_detail?projID=2954" TargetMode="External"/><Relationship Id="rId34" Type="http://schemas.openxmlformats.org/officeDocument/2006/relationships/hyperlink" Target="http://www.thegef.org/gef/project_detail?projID=2767" TargetMode="External"/><Relationship Id="rId35" Type="http://schemas.openxmlformats.org/officeDocument/2006/relationships/hyperlink" Target="http://www.thegef.org/gef/project_detail?projID=2801" TargetMode="External"/><Relationship Id="rId36" Type="http://schemas.openxmlformats.org/officeDocument/2006/relationships/hyperlink" Target="http://www.thegef.org/gef/project_detail?projID=2368" TargetMode="External"/><Relationship Id="rId37" Type="http://schemas.openxmlformats.org/officeDocument/2006/relationships/hyperlink" Target="http://www.thegef.org/gef/project_detail?projID=2776" TargetMode="External"/><Relationship Id="rId38" Type="http://schemas.openxmlformats.org/officeDocument/2006/relationships/hyperlink" Target="http://www.thegef.org/gef/project_detail?projID=2609" TargetMode="External"/><Relationship Id="rId39" Type="http://schemas.openxmlformats.org/officeDocument/2006/relationships/hyperlink" Target="http://www.thegef.org/gef/project_detail?projID=2604" TargetMode="External"/><Relationship Id="rId173" Type="http://schemas.openxmlformats.org/officeDocument/2006/relationships/hyperlink" Target="http://www.transport-namadatabase.org/green-freight-vietnam/" TargetMode="External"/><Relationship Id="rId174" Type="http://schemas.openxmlformats.org/officeDocument/2006/relationships/hyperlink" Target="http://www.nama-database.org/index.php/NAMA_on_low_carbon_freight_transport" TargetMode="External"/><Relationship Id="rId175" Type="http://schemas.openxmlformats.org/officeDocument/2006/relationships/hyperlink" Target="http://www.nama-database.org/index.php/NAMA_on_mass_transit_in_Quito" TargetMode="External"/><Relationship Id="rId176" Type="http://schemas.openxmlformats.org/officeDocument/2006/relationships/hyperlink" Target="http://www.nama-database.org/index.php/National_plan_for_freight_transport:_NAMA_pilot_study" TargetMode="External"/><Relationship Id="rId177" Type="http://schemas.openxmlformats.org/officeDocument/2006/relationships/hyperlink" Target="http://www.ndf.fi/project/developing-capacity-climate-resilient-road-sector-ndf-c59" TargetMode="External"/><Relationship Id="rId178" Type="http://schemas.openxmlformats.org/officeDocument/2006/relationships/hyperlink" Target="http://www.ndf.fi/project/transport-and-urban-mobility-project-stump-ndf-c10" TargetMode="External"/><Relationship Id="rId179" Type="http://schemas.openxmlformats.org/officeDocument/2006/relationships/hyperlink" Target="http://www.ndf.fi/project/strengthening-climate-resilience-project-developing-climate-resilient-infrastructure" TargetMode="External"/><Relationship Id="rId210" Type="http://schemas.openxmlformats.org/officeDocument/2006/relationships/hyperlink" Target="https://cdm.unfccc.int/Projects/DB/BVQI1353647826.1/view" TargetMode="External"/><Relationship Id="rId211" Type="http://schemas.openxmlformats.org/officeDocument/2006/relationships/hyperlink" Target="https://cdm.unfccc.int/Projects/DB/TUEV-SUED1260805836.78/view" TargetMode="External"/><Relationship Id="rId212" Type="http://schemas.openxmlformats.org/officeDocument/2006/relationships/hyperlink" Target="https://cdm.unfccc.int/Projects/DB/CCSC_DOE1352537760.21/view" TargetMode="External"/><Relationship Id="rId213" Type="http://schemas.openxmlformats.org/officeDocument/2006/relationships/hyperlink" Target="https://cdm.unfccc.int/Projects/DB/SQS1340088553.56/view" TargetMode="External"/><Relationship Id="rId70" Type="http://schemas.openxmlformats.org/officeDocument/2006/relationships/hyperlink" Target="http://www.thegef.org/gef/project_detail?projID=5396" TargetMode="External"/><Relationship Id="rId71" Type="http://schemas.openxmlformats.org/officeDocument/2006/relationships/hyperlink" Target="http://www.thegef.org/gef/project_detail?projID=5468" TargetMode="External"/><Relationship Id="rId72" Type="http://schemas.openxmlformats.org/officeDocument/2006/relationships/hyperlink" Target="http://www.thegef.org/gef/project_detail?projID=5358" TargetMode="External"/><Relationship Id="rId73" Type="http://schemas.openxmlformats.org/officeDocument/2006/relationships/hyperlink" Target="http://www.thegef.org/gef/project_detail?projID=5530" TargetMode="External"/><Relationship Id="rId74" Type="http://schemas.openxmlformats.org/officeDocument/2006/relationships/hyperlink" Target="https://unfccc.int/files/cooperation_support/nama/application/pdf/nama_preparation-transport.ethiopia.pdf" TargetMode="External"/><Relationship Id="rId75" Type="http://schemas.openxmlformats.org/officeDocument/2006/relationships/hyperlink" Target="http://www.thegef.org/gef/project_detail?projID=5508" TargetMode="External"/><Relationship Id="rId76" Type="http://schemas.openxmlformats.org/officeDocument/2006/relationships/hyperlink" Target="http://www.thegef.org/gef/project_detail?projID=5373" TargetMode="External"/><Relationship Id="rId77" Type="http://schemas.openxmlformats.org/officeDocument/2006/relationships/hyperlink" Target="http://www.thegef.org/gef/project_detail?projID=5741" TargetMode="External"/><Relationship Id="rId78" Type="http://schemas.openxmlformats.org/officeDocument/2006/relationships/hyperlink" Target="http://www.thegef.org/gef/project_detail?projID=5737" TargetMode="External"/><Relationship Id="rId79" Type="http://schemas.openxmlformats.org/officeDocument/2006/relationships/hyperlink" Target="http://www.thegef.org/gef/project_detail?projID=5728" TargetMode="External"/><Relationship Id="rId214" Type="http://schemas.openxmlformats.org/officeDocument/2006/relationships/hyperlink" Target="https://cdm.unfccc.int/Projects/DB/RWTUV1190204766.13/view" TargetMode="External"/><Relationship Id="rId215" Type="http://schemas.openxmlformats.org/officeDocument/2006/relationships/hyperlink" Target="https://cdm.unfccc.int/Projects/DB/Germanischer1323847860.5/view" TargetMode="External"/><Relationship Id="rId216" Type="http://schemas.openxmlformats.org/officeDocument/2006/relationships/hyperlink" Target="https://cdm.unfccc.int/Projects/DB/SQS1343121528.8/view" TargetMode="External"/><Relationship Id="rId217" Type="http://schemas.openxmlformats.org/officeDocument/2006/relationships/hyperlink" Target="https://cdm.unfccc.int/Projects/DB/DNV-CUK1338956384.54/view" TargetMode="External"/><Relationship Id="rId218" Type="http://schemas.openxmlformats.org/officeDocument/2006/relationships/hyperlink" Target="https://cdm.unfccc.int/Projects/DB/SQS1302526267.27/view" TargetMode="External"/><Relationship Id="rId219" Type="http://schemas.openxmlformats.org/officeDocument/2006/relationships/hyperlink" Target="https://cdm.unfccc.int/Projects/DB/ICONTEC1342534379.52/view" TargetMode="External"/><Relationship Id="rId1" Type="http://schemas.openxmlformats.org/officeDocument/2006/relationships/hyperlink" Target="https://www.climateinvestmentfunds.org/cif/sites/climateinvestmentfunds.org/files/Approval_by_Mail_Colombia_Technological_Transformation_Program_for_Bogota_Integrated_Public_Transport_System_IDB_project_proposal.pdf" TargetMode="External"/><Relationship Id="rId2" Type="http://schemas.openxmlformats.org/officeDocument/2006/relationships/hyperlink" Target="http://www.climateinvestmentfunds.org/cif/sites/climateinvestmentfunds.org/files/Approval_of_CTF_funding_for_Strategic_Public_Transportation_Systems_Program_for_Colombia%28IDB%29.pdf" TargetMode="External"/><Relationship Id="rId3" Type="http://schemas.openxmlformats.org/officeDocument/2006/relationships/hyperlink" Target="http://www.thegef.org/gef/project_detail?projID=5199" TargetMode="External"/><Relationship Id="rId4" Type="http://schemas.openxmlformats.org/officeDocument/2006/relationships/hyperlink" Target="http://www.thegef.org/gef/project_detail?projID=5842" TargetMode="External"/><Relationship Id="rId100" Type="http://schemas.openxmlformats.org/officeDocument/2006/relationships/hyperlink" Target="http://gec.jp/main.nsf/en/Activities-Climate_Change_Mitigation-jcm2013ds01" TargetMode="External"/><Relationship Id="rId101" Type="http://schemas.openxmlformats.org/officeDocument/2006/relationships/hyperlink" Target="http://www.transport-namadatabase.org/car-fleet-renewal-in-mexico-2/" TargetMode="External"/><Relationship Id="rId102" Type="http://schemas.openxmlformats.org/officeDocument/2006/relationships/hyperlink" Target="http://gec.jp/main.nsf/en/Activities-Climate_Change_Mitigation-FS2011newmex07" TargetMode="External"/><Relationship Id="rId103" Type="http://schemas.openxmlformats.org/officeDocument/2006/relationships/hyperlink" Target="http://gec.jp/main.nsf/en/Activities-Climate_Change_Mitigation-FS2012jcmfs10" TargetMode="External"/><Relationship Id="rId104" Type="http://schemas.openxmlformats.org/officeDocument/2006/relationships/hyperlink" Target="http://gec.jp/main.nsf/en/Activities-Climate_Change_Mitigation-FS2012jcmfs12" TargetMode="External"/><Relationship Id="rId105" Type="http://schemas.openxmlformats.org/officeDocument/2006/relationships/hyperlink" Target="http://www.nedo.go.jp/koubo/EX3_100004.html" TargetMode="External"/><Relationship Id="rId106" Type="http://schemas.openxmlformats.org/officeDocument/2006/relationships/hyperlink" Target="http://gec.jp/main.nsf/en/Activities-Climate_Change_Mitigation-jcm2013fs14" TargetMode="External"/><Relationship Id="rId107" Type="http://schemas.openxmlformats.org/officeDocument/2006/relationships/hyperlink" Target="http://www.mmechanisms.org/e/support/adoption.html" TargetMode="External"/><Relationship Id="rId108" Type="http://schemas.openxmlformats.org/officeDocument/2006/relationships/hyperlink" Target="https://www.jcm.go.jp/vn-jp/projects/7" TargetMode="External"/><Relationship Id="rId109" Type="http://schemas.openxmlformats.org/officeDocument/2006/relationships/hyperlink" Target="https://www.jcm.go.jp/vn-jp/methodologies/14" TargetMode="External"/><Relationship Id="rId5" Type="http://schemas.openxmlformats.org/officeDocument/2006/relationships/hyperlink" Target="http://www.nama-database.org/index.php/Transit-oriented_development" TargetMode="External"/><Relationship Id="rId6" Type="http://schemas.openxmlformats.org/officeDocument/2006/relationships/hyperlink" Target="http://www.findeter.gov.co/" TargetMode="External"/><Relationship Id="rId7" Type="http://schemas.openxmlformats.org/officeDocument/2006/relationships/hyperlink" Target="http://www.nama-database.org/index.php/Electric_vehicles_NAMA" TargetMode="External"/><Relationship Id="rId8" Type="http://schemas.openxmlformats.org/officeDocument/2006/relationships/hyperlink" Target="http://www.nama-database.org/index.php/Integrated_Urban_Mobility_Systems_as_a_Crediting_Mechanism" TargetMode="External"/><Relationship Id="rId9" Type="http://schemas.openxmlformats.org/officeDocument/2006/relationships/hyperlink" Target="http://www.climateinvestmentfunds.org/cif/sites/climateinvestmentfunds.org/files/Approval_of_CTF_funding_for_Cebu_Bus_Rapid_Transit_Project_for_the_Philippines_%28IBRD%29.pdf" TargetMode="External"/><Relationship Id="rId140" Type="http://schemas.openxmlformats.org/officeDocument/2006/relationships/hyperlink" Target="http://www.transport-namadatabase.org/rollout-of-electric-private-passenger-vehicles-south-africa/" TargetMode="External"/><Relationship Id="rId141" Type="http://schemas.openxmlformats.org/officeDocument/2006/relationships/hyperlink" Target="http://www.nama-database.org/index.php/Production_and_application_of_hybrid_and_electric_cars_in_Vietnam"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www.thegef.org/gef/project_list" TargetMode="External"/><Relationship Id="rId4" Type="http://schemas.openxmlformats.org/officeDocument/2006/relationships/hyperlink" Target="http://www.international-climate-initiative.com/en/projects/projects/details/sustainable-urban-mobility-122/?b=4,3,231,0,0,1" TargetMode="External"/><Relationship Id="rId5" Type="http://schemas.openxmlformats.org/officeDocument/2006/relationships/hyperlink" Target="http://www.mmechanisms.org/e/support/adoption.html" TargetMode="External"/><Relationship Id="rId6" Type="http://schemas.openxmlformats.org/officeDocument/2006/relationships/hyperlink" Target="http://www.ndf.fi/projects" TargetMode="External"/><Relationship Id="rId1" Type="http://schemas.openxmlformats.org/officeDocument/2006/relationships/hyperlink" Target="https://cdm.unfccc.int/Projects/projsearch.html" TargetMode="External"/><Relationship Id="rId2" Type="http://schemas.openxmlformats.org/officeDocument/2006/relationships/hyperlink" Target="http://www.climateinvestmentfunds.org/cif/decisions/approved?prog%5B%5D=388&amp;date%5Bmin%5D%5Bdate%5D=&amp;date%5Bmax%5D%5Bdate%5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L263"/>
  <sheetViews>
    <sheetView tabSelected="1" workbookViewId="0">
      <pane xSplit="3" ySplit="4" topLeftCell="D5" activePane="bottomRight" state="frozen"/>
      <selection pane="topRight" activeCell="D1" sqref="D1"/>
      <selection pane="bottomLeft" activeCell="A8" sqref="A8"/>
      <selection pane="bottomRight" activeCell="C5" sqref="C5"/>
    </sheetView>
  </sheetViews>
  <sheetFormatPr baseColWidth="10" defaultColWidth="13.1640625" defaultRowHeight="15" x14ac:dyDescent="0"/>
  <cols>
    <col min="1" max="2" width="13.1640625" style="164"/>
    <col min="3" max="3" width="62.1640625" style="162" customWidth="1"/>
    <col min="4" max="4" width="56" style="162" customWidth="1"/>
    <col min="5" max="5" width="24.1640625" style="164" customWidth="1"/>
    <col min="6" max="7" width="13" style="165" customWidth="1"/>
    <col min="8" max="8" width="13" style="164" customWidth="1"/>
    <col min="9" max="9" width="17.1640625" style="164" customWidth="1"/>
    <col min="10" max="10" width="24.5" style="164" customWidth="1"/>
    <col min="11" max="11" width="20.1640625" style="166" customWidth="1"/>
    <col min="12" max="12" width="17" style="166" customWidth="1"/>
    <col min="13" max="13" width="15.1640625" style="167" customWidth="1"/>
    <col min="14" max="14" width="13.1640625" style="164"/>
    <col min="15" max="15" width="13.1640625" style="162" customWidth="1"/>
    <col min="16" max="16" width="15" style="162" customWidth="1"/>
    <col min="17" max="17" width="13.1640625" style="166"/>
    <col min="18" max="18" width="16.1640625" style="164" customWidth="1"/>
    <col min="19" max="19" width="61.33203125" style="168" customWidth="1"/>
    <col min="20" max="20" width="83.6640625" style="162" customWidth="1"/>
    <col min="21" max="16384" width="13.1640625" style="162"/>
  </cols>
  <sheetData>
    <row r="1" spans="1:90" s="99" customFormat="1" ht="17">
      <c r="A1" s="170" t="s">
        <v>835</v>
      </c>
      <c r="B1" s="72"/>
      <c r="C1" s="73"/>
      <c r="E1" s="72"/>
      <c r="F1" s="19"/>
      <c r="G1" s="19"/>
      <c r="H1" s="72"/>
      <c r="I1" s="72"/>
      <c r="J1" s="72"/>
      <c r="K1" s="85"/>
      <c r="L1" s="85"/>
      <c r="M1" s="129"/>
      <c r="N1" s="72"/>
      <c r="O1" s="130"/>
      <c r="P1" s="130"/>
      <c r="Q1" s="85"/>
      <c r="R1" s="78"/>
      <c r="S1" s="131"/>
    </row>
    <row r="2" spans="1:90" s="99" customFormat="1" ht="13" customHeight="1">
      <c r="A2" s="79" t="str">
        <f>'Data Limitations'!A1</f>
        <v>DISCLAIMER:</v>
      </c>
      <c r="B2" s="72"/>
      <c r="C2" s="80" t="s">
        <v>0</v>
      </c>
      <c r="E2" s="72"/>
      <c r="F2" s="19"/>
      <c r="G2" s="19"/>
      <c r="H2" s="72"/>
      <c r="I2" s="72"/>
      <c r="J2" s="72"/>
      <c r="K2" s="85"/>
      <c r="L2" s="85"/>
      <c r="M2" s="129"/>
      <c r="N2" s="72"/>
      <c r="O2" s="130"/>
      <c r="P2" s="130"/>
      <c r="Q2" s="85"/>
      <c r="R2" s="78"/>
      <c r="S2" s="131"/>
    </row>
    <row r="3" spans="1:90" s="173" customFormat="1" ht="13" customHeight="1">
      <c r="A3" s="171" t="s">
        <v>1</v>
      </c>
      <c r="B3" s="171"/>
      <c r="C3" s="172" t="s">
        <v>2</v>
      </c>
      <c r="D3" s="171"/>
      <c r="E3" s="172"/>
      <c r="F3" s="171"/>
      <c r="G3" s="171"/>
      <c r="I3" s="171"/>
      <c r="J3" s="171"/>
      <c r="K3" s="174" t="s">
        <v>3</v>
      </c>
      <c r="L3" s="174"/>
      <c r="M3" s="175"/>
      <c r="N3" s="171"/>
      <c r="O3" s="171" t="s">
        <v>4</v>
      </c>
      <c r="P3" s="171"/>
      <c r="Q3" s="174"/>
      <c r="R3" s="171"/>
      <c r="S3" s="172"/>
      <c r="T3" s="176"/>
      <c r="U3" s="177" t="s">
        <v>5</v>
      </c>
      <c r="V3" s="177"/>
      <c r="W3" s="177"/>
      <c r="X3" s="177"/>
    </row>
    <row r="4" spans="1:90" s="137" customFormat="1" ht="59" customHeight="1">
      <c r="A4" s="132" t="s">
        <v>6</v>
      </c>
      <c r="B4" s="132" t="s">
        <v>7</v>
      </c>
      <c r="C4" s="132" t="s">
        <v>8</v>
      </c>
      <c r="D4" s="132" t="s">
        <v>9</v>
      </c>
      <c r="E4" s="132" t="s">
        <v>10</v>
      </c>
      <c r="F4" s="132" t="s">
        <v>11</v>
      </c>
      <c r="G4" s="132" t="s">
        <v>737</v>
      </c>
      <c r="H4" s="133" t="s">
        <v>12</v>
      </c>
      <c r="I4" s="132" t="s">
        <v>13</v>
      </c>
      <c r="J4" s="132" t="s">
        <v>14</v>
      </c>
      <c r="K4" s="134" t="s">
        <v>15</v>
      </c>
      <c r="L4" s="134" t="s">
        <v>16</v>
      </c>
      <c r="M4" s="135" t="s">
        <v>17</v>
      </c>
      <c r="N4" s="132" t="s">
        <v>18</v>
      </c>
      <c r="O4" s="132" t="s">
        <v>19</v>
      </c>
      <c r="P4" s="132" t="s">
        <v>20</v>
      </c>
      <c r="Q4" s="134" t="s">
        <v>21</v>
      </c>
      <c r="R4" s="132" t="s">
        <v>22</v>
      </c>
      <c r="S4" s="132" t="s">
        <v>23</v>
      </c>
      <c r="T4" s="136" t="s">
        <v>834</v>
      </c>
      <c r="U4" s="177"/>
      <c r="V4" s="177"/>
      <c r="W4" s="177"/>
      <c r="X4" s="177"/>
    </row>
    <row r="5" spans="1:90" s="83" customFormat="1" ht="14" customHeight="1">
      <c r="A5" s="72" t="s">
        <v>24</v>
      </c>
      <c r="B5" s="72">
        <v>672</v>
      </c>
      <c r="C5" s="94" t="s">
        <v>25</v>
      </c>
      <c r="D5" s="83" t="s">
        <v>26</v>
      </c>
      <c r="E5" s="10" t="s">
        <v>27</v>
      </c>
      <c r="F5" s="11" t="s">
        <v>28</v>
      </c>
      <c r="G5" s="11"/>
      <c r="H5" s="72" t="s">
        <v>29</v>
      </c>
      <c r="I5" s="10"/>
      <c r="J5" s="72" t="s">
        <v>30</v>
      </c>
      <c r="K5" s="85">
        <v>1970</v>
      </c>
      <c r="L5" s="85" t="s">
        <v>31</v>
      </c>
      <c r="M5" s="122"/>
      <c r="N5" s="130">
        <v>38910</v>
      </c>
      <c r="O5" s="130">
        <v>41275</v>
      </c>
      <c r="P5" s="130">
        <v>43830</v>
      </c>
      <c r="Q5" s="85">
        <v>578.91800000000001</v>
      </c>
      <c r="R5" s="81" t="s">
        <v>32</v>
      </c>
      <c r="S5" s="138"/>
      <c r="T5" s="138"/>
      <c r="U5" s="139"/>
      <c r="V5" s="139"/>
      <c r="W5" s="139"/>
      <c r="X5" s="139"/>
      <c r="Y5" s="139"/>
      <c r="Z5" s="139"/>
      <c r="AA5" s="139"/>
      <c r="AB5" s="139"/>
      <c r="AC5" s="139"/>
      <c r="AD5" s="139"/>
      <c r="AE5" s="139"/>
      <c r="AF5" s="139"/>
      <c r="AG5" s="139"/>
      <c r="AH5" s="139"/>
      <c r="AI5" s="139"/>
      <c r="AJ5" s="139"/>
    </row>
    <row r="6" spans="1:90" s="142" customFormat="1" ht="13">
      <c r="A6" s="72" t="s">
        <v>24</v>
      </c>
      <c r="B6" s="72">
        <v>1351</v>
      </c>
      <c r="C6" s="94" t="s">
        <v>89</v>
      </c>
      <c r="D6" s="140" t="s">
        <v>90</v>
      </c>
      <c r="E6" s="72" t="s">
        <v>58</v>
      </c>
      <c r="F6" s="72" t="s">
        <v>36</v>
      </c>
      <c r="G6" s="72"/>
      <c r="H6" s="72" t="s">
        <v>37</v>
      </c>
      <c r="I6" s="72"/>
      <c r="J6" s="72" t="s">
        <v>30</v>
      </c>
      <c r="K6" s="85"/>
      <c r="L6" s="141"/>
      <c r="M6" s="122"/>
      <c r="N6" s="130" t="s">
        <v>91</v>
      </c>
      <c r="O6" s="130">
        <v>39292</v>
      </c>
      <c r="P6" s="130">
        <v>43097</v>
      </c>
      <c r="Q6" s="85">
        <v>41.16</v>
      </c>
      <c r="R6" s="72" t="s">
        <v>80</v>
      </c>
      <c r="S6" s="99"/>
      <c r="T6" s="83"/>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c r="CC6" s="83"/>
      <c r="CD6" s="83"/>
      <c r="CE6" s="83"/>
      <c r="CF6" s="83"/>
      <c r="CG6" s="83"/>
      <c r="CH6" s="83"/>
      <c r="CI6" s="83"/>
      <c r="CJ6" s="83"/>
      <c r="CK6" s="83"/>
      <c r="CL6" s="83"/>
    </row>
    <row r="7" spans="1:90" s="83" customFormat="1" ht="14" customHeight="1">
      <c r="A7" s="72" t="s">
        <v>24</v>
      </c>
      <c r="B7" s="114">
        <v>2599</v>
      </c>
      <c r="C7" s="103" t="s">
        <v>62</v>
      </c>
      <c r="D7" s="102" t="s">
        <v>819</v>
      </c>
      <c r="E7" s="10" t="s">
        <v>27</v>
      </c>
      <c r="F7" s="11"/>
      <c r="G7" s="11"/>
      <c r="H7" s="116" t="s">
        <v>29</v>
      </c>
      <c r="I7" s="104"/>
      <c r="J7" s="105" t="s">
        <v>759</v>
      </c>
      <c r="K7" s="85"/>
      <c r="L7" s="141"/>
      <c r="M7" s="123" t="s">
        <v>767</v>
      </c>
      <c r="N7" s="130">
        <v>41000</v>
      </c>
      <c r="O7" s="130">
        <v>41859</v>
      </c>
      <c r="P7" s="130">
        <v>41274</v>
      </c>
      <c r="Q7" s="85"/>
      <c r="R7" s="106" t="s">
        <v>760</v>
      </c>
      <c r="S7" s="138"/>
      <c r="U7" s="139"/>
      <c r="V7" s="139"/>
      <c r="W7" s="139"/>
      <c r="X7" s="139"/>
      <c r="Y7" s="139"/>
      <c r="Z7" s="139"/>
      <c r="AA7" s="139"/>
      <c r="AB7" s="139"/>
      <c r="AC7" s="139"/>
      <c r="AD7" s="139"/>
      <c r="AE7" s="139"/>
      <c r="AF7" s="139"/>
      <c r="AG7" s="139"/>
      <c r="AH7" s="139"/>
      <c r="AI7" s="139"/>
      <c r="AJ7" s="139"/>
      <c r="AK7" s="107"/>
      <c r="AL7" s="107"/>
      <c r="AM7" s="108"/>
      <c r="AN7" s="108"/>
      <c r="AO7" s="139"/>
      <c r="AP7" s="139"/>
      <c r="AQ7" s="139"/>
      <c r="AR7" s="139"/>
      <c r="AS7" s="139"/>
      <c r="AT7" s="139"/>
      <c r="AU7" s="139"/>
      <c r="AV7" s="139"/>
      <c r="AW7" s="139"/>
      <c r="AX7" s="139"/>
      <c r="AY7" s="139"/>
      <c r="AZ7" s="139"/>
      <c r="BA7" s="139"/>
      <c r="BB7" s="139"/>
      <c r="BC7" s="143"/>
      <c r="BD7" s="139"/>
      <c r="BE7" s="139"/>
      <c r="BF7" s="139"/>
      <c r="BG7" s="139"/>
      <c r="BH7" s="139"/>
    </row>
    <row r="8" spans="1:90" s="83" customFormat="1" ht="14" customHeight="1">
      <c r="A8" s="72" t="s">
        <v>24</v>
      </c>
      <c r="B8" s="114">
        <v>2713</v>
      </c>
      <c r="C8" s="103" t="s">
        <v>99</v>
      </c>
      <c r="D8" s="102" t="s">
        <v>819</v>
      </c>
      <c r="E8" s="10" t="s">
        <v>27</v>
      </c>
      <c r="F8" s="11"/>
      <c r="G8" s="11"/>
      <c r="H8" s="116" t="s">
        <v>29</v>
      </c>
      <c r="I8" s="104"/>
      <c r="J8" s="109" t="s">
        <v>759</v>
      </c>
      <c r="K8" s="85"/>
      <c r="L8" s="141"/>
      <c r="M8" s="123"/>
      <c r="N8" s="130">
        <v>41131</v>
      </c>
      <c r="O8" s="130"/>
      <c r="P8" s="130"/>
      <c r="Q8" s="85"/>
      <c r="R8" s="106" t="s">
        <v>760</v>
      </c>
      <c r="S8" s="138"/>
      <c r="U8" s="139"/>
      <c r="V8" s="139"/>
      <c r="W8" s="139"/>
      <c r="X8" s="139"/>
      <c r="Y8" s="139"/>
      <c r="Z8" s="139"/>
      <c r="AA8" s="139"/>
      <c r="AB8" s="139"/>
      <c r="AC8" s="139"/>
      <c r="AD8" s="139"/>
      <c r="AE8" s="139"/>
      <c r="AF8" s="139"/>
      <c r="AG8" s="139"/>
      <c r="AH8" s="139"/>
      <c r="AI8" s="139"/>
      <c r="AJ8" s="139"/>
      <c r="AK8" s="107"/>
      <c r="AL8" s="107"/>
      <c r="AM8" s="108"/>
      <c r="AN8" s="108"/>
      <c r="AO8" s="144"/>
      <c r="AP8" s="144"/>
      <c r="AQ8" s="144"/>
      <c r="AR8" s="144"/>
      <c r="AS8" s="144"/>
      <c r="AT8" s="144"/>
      <c r="AU8" s="144"/>
      <c r="AV8" s="144"/>
      <c r="AW8" s="144"/>
      <c r="AX8" s="144"/>
      <c r="AY8" s="144"/>
      <c r="AZ8" s="144"/>
      <c r="BA8" s="144"/>
      <c r="BB8" s="144"/>
      <c r="BC8" s="108"/>
      <c r="BD8" s="144"/>
      <c r="BE8" s="144"/>
      <c r="BF8" s="144"/>
      <c r="BG8" s="144"/>
      <c r="BH8" s="144"/>
    </row>
    <row r="9" spans="1:90" s="83" customFormat="1" ht="14" customHeight="1">
      <c r="A9" s="72" t="s">
        <v>24</v>
      </c>
      <c r="B9" s="72">
        <v>3224</v>
      </c>
      <c r="C9" s="94" t="s">
        <v>77</v>
      </c>
      <c r="D9" s="140" t="s">
        <v>78</v>
      </c>
      <c r="E9" s="72" t="s">
        <v>58</v>
      </c>
      <c r="F9" s="11" t="s">
        <v>28</v>
      </c>
      <c r="G9" s="19"/>
      <c r="H9" s="72" t="s">
        <v>29</v>
      </c>
      <c r="I9" s="72"/>
      <c r="J9" s="72" t="s">
        <v>30</v>
      </c>
      <c r="K9" s="85"/>
      <c r="L9" s="141"/>
      <c r="M9" s="122"/>
      <c r="N9" s="130" t="s">
        <v>79</v>
      </c>
      <c r="O9" s="130">
        <v>40294</v>
      </c>
      <c r="P9" s="130">
        <v>42850</v>
      </c>
      <c r="Q9" s="85">
        <v>17.29</v>
      </c>
      <c r="R9" s="72" t="s">
        <v>80</v>
      </c>
      <c r="S9" s="99"/>
      <c r="T9" s="138"/>
      <c r="U9" s="139"/>
      <c r="V9" s="139"/>
      <c r="W9" s="139"/>
      <c r="X9" s="139"/>
      <c r="Y9" s="139"/>
      <c r="Z9" s="139"/>
      <c r="AA9" s="139"/>
      <c r="AB9" s="139"/>
      <c r="AC9" s="139"/>
      <c r="AD9" s="139"/>
      <c r="AE9" s="139"/>
      <c r="AF9" s="139"/>
      <c r="AG9" s="139"/>
      <c r="AH9" s="139"/>
      <c r="AI9" s="139"/>
      <c r="AJ9" s="139"/>
    </row>
    <row r="10" spans="1:90" s="142" customFormat="1" ht="13">
      <c r="A10" s="72" t="s">
        <v>24</v>
      </c>
      <c r="B10" s="72">
        <v>3291</v>
      </c>
      <c r="C10" s="94" t="s">
        <v>51</v>
      </c>
      <c r="D10" s="140" t="s">
        <v>52</v>
      </c>
      <c r="E10" s="72" t="s">
        <v>35</v>
      </c>
      <c r="F10" s="11" t="s">
        <v>36</v>
      </c>
      <c r="G10" s="72"/>
      <c r="H10" s="72" t="s">
        <v>53</v>
      </c>
      <c r="I10" s="72"/>
      <c r="J10" s="72" t="s">
        <v>30</v>
      </c>
      <c r="K10" s="85"/>
      <c r="L10" s="141"/>
      <c r="M10" s="122"/>
      <c r="N10" s="130">
        <v>40820</v>
      </c>
      <c r="O10" s="130"/>
      <c r="P10" s="130"/>
      <c r="Q10" s="85">
        <v>17.187999999999999</v>
      </c>
      <c r="R10" s="72" t="s">
        <v>50</v>
      </c>
      <c r="S10" s="99"/>
      <c r="T10" s="83" t="s">
        <v>766</v>
      </c>
      <c r="U10" s="139"/>
      <c r="V10" s="139"/>
      <c r="W10" s="139"/>
      <c r="X10" s="139"/>
      <c r="Y10" s="139"/>
      <c r="Z10" s="139"/>
      <c r="AA10" s="139"/>
      <c r="AB10" s="139"/>
      <c r="AC10" s="139"/>
      <c r="AD10" s="139"/>
      <c r="AE10" s="139"/>
      <c r="AF10" s="139"/>
      <c r="AG10" s="139"/>
      <c r="AH10" s="139"/>
      <c r="AI10" s="139"/>
      <c r="AJ10" s="139"/>
      <c r="AK10" s="144"/>
      <c r="AL10" s="144"/>
      <c r="AM10" s="144"/>
      <c r="AN10" s="144"/>
      <c r="AO10" s="144"/>
      <c r="AP10" s="144"/>
      <c r="AQ10" s="144"/>
      <c r="AR10" s="144"/>
      <c r="AS10" s="144"/>
      <c r="AT10" s="145"/>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c r="CC10" s="83"/>
      <c r="CD10" s="83"/>
      <c r="CE10" s="83"/>
      <c r="CF10" s="83"/>
      <c r="CG10" s="83"/>
      <c r="CH10" s="83"/>
      <c r="CI10" s="83"/>
      <c r="CJ10" s="83"/>
      <c r="CK10" s="83"/>
      <c r="CL10" s="83"/>
    </row>
    <row r="11" spans="1:90" s="142" customFormat="1" ht="13">
      <c r="A11" s="72" t="s">
        <v>24</v>
      </c>
      <c r="B11" s="72">
        <v>3760</v>
      </c>
      <c r="C11" s="94" t="s">
        <v>47</v>
      </c>
      <c r="D11" s="140" t="s">
        <v>48</v>
      </c>
      <c r="E11" s="72" t="s">
        <v>27</v>
      </c>
      <c r="F11" s="11" t="s">
        <v>28</v>
      </c>
      <c r="G11" s="72"/>
      <c r="H11" s="72" t="s">
        <v>49</v>
      </c>
      <c r="I11" s="72"/>
      <c r="J11" s="72" t="s">
        <v>30</v>
      </c>
      <c r="K11" s="85"/>
      <c r="L11" s="141"/>
      <c r="M11" s="122"/>
      <c r="N11" s="130">
        <v>40765</v>
      </c>
      <c r="O11" s="130"/>
      <c r="P11" s="130"/>
      <c r="Q11" s="85">
        <v>218.07</v>
      </c>
      <c r="R11" s="72" t="s">
        <v>50</v>
      </c>
      <c r="S11" s="99"/>
      <c r="T11" s="138"/>
      <c r="U11" s="139"/>
      <c r="V11" s="139"/>
      <c r="W11" s="139"/>
      <c r="X11" s="139"/>
      <c r="Y11" s="139"/>
      <c r="Z11" s="139"/>
      <c r="AA11" s="139"/>
      <c r="AB11" s="139"/>
      <c r="AC11" s="139"/>
      <c r="AD11" s="139"/>
      <c r="AE11" s="139"/>
      <c r="AF11" s="139"/>
      <c r="AG11" s="139"/>
      <c r="AH11" s="139"/>
      <c r="AI11" s="139"/>
      <c r="AJ11" s="139"/>
      <c r="AK11" s="83"/>
      <c r="AL11" s="83"/>
      <c r="AM11" s="83"/>
      <c r="AN11" s="83"/>
      <c r="AO11" s="83"/>
      <c r="AP11" s="83"/>
      <c r="AQ11" s="83"/>
      <c r="AR11" s="83"/>
      <c r="AS11" s="83"/>
      <c r="AT11" s="83"/>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c r="CC11" s="83"/>
      <c r="CD11" s="83"/>
      <c r="CE11" s="83"/>
      <c r="CF11" s="83"/>
      <c r="CG11" s="83"/>
      <c r="CH11" s="83"/>
      <c r="CI11" s="83"/>
      <c r="CJ11" s="83"/>
      <c r="CK11" s="83"/>
      <c r="CL11" s="83"/>
    </row>
    <row r="12" spans="1:90" s="142" customFormat="1" ht="15.75" customHeight="1">
      <c r="A12" s="72" t="s">
        <v>24</v>
      </c>
      <c r="B12" s="114">
        <v>4040</v>
      </c>
      <c r="C12" s="103" t="s">
        <v>51</v>
      </c>
      <c r="D12" s="102" t="s">
        <v>819</v>
      </c>
      <c r="E12" s="105" t="s">
        <v>758</v>
      </c>
      <c r="F12" s="11"/>
      <c r="G12" s="11"/>
      <c r="H12" s="116" t="s">
        <v>53</v>
      </c>
      <c r="I12" s="104"/>
      <c r="J12" s="105" t="s">
        <v>759</v>
      </c>
      <c r="K12" s="85"/>
      <c r="L12" s="141"/>
      <c r="M12" s="123"/>
      <c r="N12" s="130">
        <v>40529</v>
      </c>
      <c r="O12" s="130"/>
      <c r="P12" s="130"/>
      <c r="Q12" s="85"/>
      <c r="R12" s="106" t="s">
        <v>76</v>
      </c>
      <c r="S12" s="99"/>
      <c r="T12" s="83"/>
      <c r="U12" s="139"/>
      <c r="V12" s="139"/>
      <c r="W12" s="139"/>
      <c r="X12" s="139"/>
      <c r="Y12" s="139"/>
      <c r="Z12" s="139"/>
      <c r="AA12" s="139"/>
      <c r="AB12" s="139"/>
      <c r="AC12" s="139"/>
      <c r="AD12" s="139"/>
      <c r="AE12" s="139"/>
      <c r="AF12" s="139"/>
      <c r="AG12" s="139"/>
      <c r="AH12" s="139"/>
      <c r="AI12" s="139"/>
      <c r="AJ12" s="139"/>
      <c r="AK12" s="107"/>
      <c r="AL12" s="107"/>
      <c r="AM12" s="108"/>
      <c r="AN12" s="108"/>
      <c r="AO12" s="145"/>
      <c r="AP12" s="145"/>
      <c r="AQ12" s="145"/>
      <c r="AR12" s="145"/>
      <c r="AS12" s="145"/>
      <c r="AT12" s="145"/>
      <c r="AU12" s="145"/>
      <c r="AV12" s="145"/>
      <c r="AW12" s="145"/>
      <c r="AX12" s="145"/>
      <c r="AY12" s="145"/>
      <c r="AZ12" s="145"/>
      <c r="BA12" s="145"/>
      <c r="BB12" s="145"/>
      <c r="BC12" s="145"/>
      <c r="BD12" s="145"/>
      <c r="BE12" s="145"/>
      <c r="BF12" s="145"/>
      <c r="BG12" s="145"/>
      <c r="BH12" s="145"/>
      <c r="BI12" s="83"/>
      <c r="BJ12" s="83"/>
      <c r="BK12" s="83"/>
      <c r="BL12" s="83"/>
      <c r="BM12" s="83"/>
      <c r="BN12" s="83"/>
      <c r="BO12" s="83"/>
      <c r="BP12" s="83"/>
      <c r="BQ12" s="83"/>
      <c r="BR12" s="83"/>
      <c r="BS12" s="83"/>
      <c r="BT12" s="83"/>
      <c r="BU12" s="83"/>
      <c r="BV12" s="83"/>
      <c r="BW12" s="83"/>
      <c r="BX12" s="83"/>
      <c r="BY12" s="83"/>
      <c r="BZ12" s="83"/>
      <c r="CA12" s="83"/>
      <c r="CB12" s="83"/>
      <c r="CC12" s="83"/>
      <c r="CD12" s="83"/>
      <c r="CE12" s="83"/>
      <c r="CF12" s="83"/>
      <c r="CG12" s="83"/>
      <c r="CH12" s="83"/>
      <c r="CI12" s="83"/>
      <c r="CJ12" s="83"/>
      <c r="CK12" s="83"/>
      <c r="CL12" s="83"/>
    </row>
    <row r="13" spans="1:90" s="139" customFormat="1" ht="13.5" customHeight="1">
      <c r="A13" s="72" t="s">
        <v>24</v>
      </c>
      <c r="B13" s="114">
        <v>4396</v>
      </c>
      <c r="C13" s="103" t="s">
        <v>77</v>
      </c>
      <c r="D13" s="102" t="s">
        <v>819</v>
      </c>
      <c r="E13" s="105" t="s">
        <v>795</v>
      </c>
      <c r="F13" s="11"/>
      <c r="G13" s="11"/>
      <c r="H13" s="116" t="s">
        <v>29</v>
      </c>
      <c r="I13" s="104"/>
      <c r="J13" s="105" t="s">
        <v>759</v>
      </c>
      <c r="K13" s="141"/>
      <c r="L13" s="141"/>
      <c r="M13" s="124" t="s">
        <v>767</v>
      </c>
      <c r="N13" s="130">
        <v>40294</v>
      </c>
      <c r="O13" s="130">
        <v>41638</v>
      </c>
      <c r="P13" s="130">
        <v>41029</v>
      </c>
      <c r="Q13" s="85"/>
      <c r="R13" s="106" t="s">
        <v>84</v>
      </c>
      <c r="S13" s="99"/>
      <c r="AK13" s="107"/>
      <c r="AL13" s="107"/>
      <c r="AM13" s="108"/>
      <c r="AN13" s="108"/>
      <c r="BC13" s="143"/>
    </row>
    <row r="14" spans="1:90" s="139" customFormat="1" ht="16.5" customHeight="1">
      <c r="A14" s="72" t="s">
        <v>24</v>
      </c>
      <c r="B14" s="72">
        <v>4463</v>
      </c>
      <c r="C14" s="94" t="s">
        <v>71</v>
      </c>
      <c r="D14" s="140" t="s">
        <v>72</v>
      </c>
      <c r="E14" s="72" t="s">
        <v>58</v>
      </c>
      <c r="F14" s="11" t="s">
        <v>28</v>
      </c>
      <c r="G14" s="72"/>
      <c r="H14" s="72" t="s">
        <v>37</v>
      </c>
      <c r="I14" s="72"/>
      <c r="J14" s="72" t="s">
        <v>30</v>
      </c>
      <c r="K14" s="85"/>
      <c r="L14" s="141"/>
      <c r="M14" s="122"/>
      <c r="N14" s="130">
        <v>41252</v>
      </c>
      <c r="O14" s="130"/>
      <c r="P14" s="130"/>
      <c r="Q14" s="85">
        <v>529.04300000000001</v>
      </c>
      <c r="R14" s="106" t="s">
        <v>50</v>
      </c>
      <c r="S14" s="99"/>
      <c r="T14" s="83"/>
      <c r="AU14" s="83"/>
      <c r="AV14" s="83"/>
      <c r="AW14" s="83"/>
      <c r="AX14" s="83"/>
      <c r="AY14" s="83"/>
      <c r="AZ14" s="83"/>
      <c r="BA14" s="83"/>
      <c r="BB14" s="83"/>
      <c r="BC14" s="83"/>
      <c r="BD14" s="83"/>
      <c r="BE14" s="83"/>
      <c r="BF14" s="83"/>
      <c r="BG14" s="83"/>
      <c r="BH14" s="83"/>
    </row>
    <row r="15" spans="1:90" s="139" customFormat="1" ht="12.75" customHeight="1">
      <c r="A15" s="72" t="s">
        <v>24</v>
      </c>
      <c r="B15" s="72">
        <v>4670</v>
      </c>
      <c r="C15" s="94" t="s">
        <v>111</v>
      </c>
      <c r="D15" s="140" t="s">
        <v>112</v>
      </c>
      <c r="E15" s="72" t="s">
        <v>58</v>
      </c>
      <c r="F15" s="11" t="s">
        <v>28</v>
      </c>
      <c r="G15" s="72"/>
      <c r="H15" s="72" t="s">
        <v>37</v>
      </c>
      <c r="I15" s="72"/>
      <c r="J15" s="72" t="s">
        <v>30</v>
      </c>
      <c r="K15" s="85"/>
      <c r="L15" s="141"/>
      <c r="M15" s="122"/>
      <c r="N15" s="130" t="s">
        <v>113</v>
      </c>
      <c r="O15" s="130"/>
      <c r="P15" s="130"/>
      <c r="Q15" s="85" t="s">
        <v>823</v>
      </c>
      <c r="R15" s="106" t="s">
        <v>95</v>
      </c>
      <c r="S15" s="99"/>
      <c r="T15" s="83"/>
      <c r="AK15" s="104"/>
      <c r="AL15" s="104"/>
      <c r="AM15" s="104"/>
      <c r="AN15" s="104"/>
      <c r="AO15" s="104"/>
      <c r="AP15" s="104"/>
      <c r="AQ15" s="104"/>
      <c r="AR15" s="104"/>
      <c r="AS15" s="104"/>
      <c r="AT15" s="104"/>
      <c r="AU15" s="83"/>
      <c r="AV15" s="83"/>
      <c r="AW15" s="83"/>
      <c r="AX15" s="83"/>
      <c r="AY15" s="83"/>
      <c r="AZ15" s="83"/>
      <c r="BA15" s="83"/>
      <c r="BB15" s="83"/>
      <c r="BC15" s="83"/>
      <c r="BD15" s="83"/>
      <c r="BE15" s="83"/>
      <c r="BF15" s="83"/>
      <c r="BG15" s="83"/>
      <c r="BH15" s="83"/>
      <c r="BI15" s="144"/>
      <c r="BJ15" s="144"/>
      <c r="BK15" s="144"/>
      <c r="BL15" s="144"/>
      <c r="BM15" s="144"/>
      <c r="BN15" s="144"/>
      <c r="BO15" s="144"/>
      <c r="BP15" s="144"/>
      <c r="BQ15" s="144"/>
      <c r="BR15" s="144"/>
      <c r="BS15" s="144"/>
      <c r="BT15" s="144"/>
      <c r="BU15" s="144"/>
      <c r="BV15" s="144"/>
      <c r="BW15" s="144"/>
      <c r="BX15" s="144"/>
      <c r="BY15" s="144"/>
      <c r="BZ15" s="144"/>
      <c r="CA15" s="144"/>
      <c r="CB15" s="144"/>
      <c r="CC15" s="144"/>
      <c r="CD15" s="144"/>
      <c r="CE15" s="144"/>
      <c r="CF15" s="144"/>
      <c r="CG15" s="144"/>
      <c r="CH15" s="144"/>
      <c r="CI15" s="144"/>
      <c r="CJ15" s="144"/>
      <c r="CK15" s="144"/>
      <c r="CL15" s="144"/>
    </row>
    <row r="16" spans="1:90" s="104" customFormat="1" ht="13.5" customHeight="1">
      <c r="A16" s="72" t="s">
        <v>24</v>
      </c>
      <c r="B16" s="72">
        <v>4945</v>
      </c>
      <c r="C16" s="94" t="s">
        <v>417</v>
      </c>
      <c r="D16" s="140" t="s">
        <v>418</v>
      </c>
      <c r="E16" s="10" t="s">
        <v>27</v>
      </c>
      <c r="F16" s="11" t="s">
        <v>28</v>
      </c>
      <c r="G16" s="19"/>
      <c r="H16" s="72" t="s">
        <v>413</v>
      </c>
      <c r="I16" s="72"/>
      <c r="J16" s="72" t="s">
        <v>30</v>
      </c>
      <c r="K16" s="85"/>
      <c r="L16" s="141"/>
      <c r="M16" s="122"/>
      <c r="N16" s="130" t="s">
        <v>419</v>
      </c>
      <c r="O16" s="130"/>
      <c r="P16" s="130"/>
      <c r="Q16" s="85">
        <v>46.543999999999997</v>
      </c>
      <c r="R16" s="106" t="s">
        <v>50</v>
      </c>
      <c r="S16" s="99"/>
      <c r="T16" s="138"/>
      <c r="U16" s="139"/>
      <c r="V16" s="139"/>
      <c r="W16" s="139"/>
      <c r="X16" s="139"/>
      <c r="Y16" s="139"/>
      <c r="Z16" s="139"/>
      <c r="AA16" s="139"/>
      <c r="AB16" s="139"/>
      <c r="AC16" s="139"/>
      <c r="AD16" s="139"/>
      <c r="AE16" s="139"/>
      <c r="AF16" s="139"/>
      <c r="AG16" s="139"/>
      <c r="AH16" s="139"/>
      <c r="AI16" s="139"/>
      <c r="AJ16" s="139"/>
      <c r="AK16" s="83"/>
      <c r="AL16" s="83"/>
      <c r="AM16" s="83"/>
      <c r="AN16" s="83"/>
      <c r="AO16" s="83"/>
      <c r="AP16" s="83"/>
      <c r="AQ16" s="83"/>
      <c r="AR16" s="83"/>
      <c r="AS16" s="83"/>
      <c r="AT16" s="83"/>
      <c r="AU16" s="83"/>
      <c r="AV16" s="83"/>
      <c r="AW16" s="83"/>
      <c r="AX16" s="83"/>
      <c r="AY16" s="83"/>
      <c r="AZ16" s="83"/>
      <c r="BA16" s="83"/>
      <c r="BB16" s="83"/>
      <c r="BC16" s="83"/>
      <c r="BD16" s="83"/>
      <c r="BE16" s="83"/>
      <c r="BF16" s="83"/>
      <c r="BG16" s="83"/>
      <c r="BH16" s="83"/>
      <c r="BI16" s="139"/>
      <c r="BJ16" s="139"/>
      <c r="BK16" s="139"/>
      <c r="BL16" s="139"/>
      <c r="BM16" s="139"/>
      <c r="BN16" s="139"/>
      <c r="BO16" s="139"/>
      <c r="BP16" s="139"/>
      <c r="BQ16" s="139"/>
      <c r="BR16" s="139"/>
      <c r="BS16" s="139"/>
      <c r="BT16" s="139"/>
      <c r="BU16" s="139"/>
      <c r="BV16" s="139"/>
      <c r="BW16" s="139"/>
      <c r="BX16" s="139"/>
      <c r="BY16" s="139"/>
      <c r="BZ16" s="139"/>
      <c r="CA16" s="139"/>
      <c r="CB16" s="139"/>
      <c r="CC16" s="139"/>
      <c r="CD16" s="139"/>
      <c r="CE16" s="139"/>
      <c r="CF16" s="139"/>
      <c r="CG16" s="139"/>
      <c r="CH16" s="139"/>
      <c r="CI16" s="139"/>
      <c r="CJ16" s="139"/>
      <c r="CK16" s="139"/>
      <c r="CL16" s="139"/>
    </row>
    <row r="17" spans="1:90" s="139" customFormat="1" ht="13.5" customHeight="1">
      <c r="A17" s="72" t="s">
        <v>24</v>
      </c>
      <c r="B17" s="114">
        <v>5224</v>
      </c>
      <c r="C17" s="103" t="s">
        <v>796</v>
      </c>
      <c r="D17" s="140" t="s">
        <v>819</v>
      </c>
      <c r="E17" s="10" t="s">
        <v>755</v>
      </c>
      <c r="F17" s="11"/>
      <c r="G17" s="11"/>
      <c r="H17" s="116" t="s">
        <v>37</v>
      </c>
      <c r="I17" s="104"/>
      <c r="J17" s="105" t="s">
        <v>759</v>
      </c>
      <c r="K17" s="141"/>
      <c r="L17" s="141"/>
      <c r="M17" s="122"/>
      <c r="N17" s="130">
        <v>40578</v>
      </c>
      <c r="O17" s="130"/>
      <c r="P17" s="130"/>
      <c r="Q17" s="85"/>
      <c r="R17" s="106" t="s">
        <v>757</v>
      </c>
      <c r="S17" s="99"/>
      <c r="AK17" s="110"/>
      <c r="AL17" s="110"/>
      <c r="AM17" s="108"/>
      <c r="AN17" s="108"/>
    </row>
    <row r="18" spans="1:90" s="139" customFormat="1" ht="13.5" customHeight="1">
      <c r="A18" s="72" t="s">
        <v>24</v>
      </c>
      <c r="B18" s="72">
        <v>5437</v>
      </c>
      <c r="C18" s="94" t="s">
        <v>464</v>
      </c>
      <c r="D18" s="140" t="s">
        <v>465</v>
      </c>
      <c r="E18" s="10" t="s">
        <v>27</v>
      </c>
      <c r="F18" s="11" t="s">
        <v>28</v>
      </c>
      <c r="G18" s="19"/>
      <c r="H18" s="72" t="s">
        <v>413</v>
      </c>
      <c r="I18" s="72"/>
      <c r="J18" s="72" t="s">
        <v>30</v>
      </c>
      <c r="K18" s="85"/>
      <c r="L18" s="141"/>
      <c r="M18" s="122"/>
      <c r="N18" s="130" t="s">
        <v>466</v>
      </c>
      <c r="O18" s="130"/>
      <c r="P18" s="130"/>
      <c r="Q18" s="85">
        <v>54.365000000000002</v>
      </c>
      <c r="R18" s="106" t="s">
        <v>95</v>
      </c>
      <c r="S18" s="99"/>
      <c r="T18" s="138"/>
      <c r="AK18" s="83"/>
      <c r="AL18" s="83"/>
      <c r="AM18" s="83"/>
      <c r="AN18" s="83"/>
      <c r="AO18" s="83"/>
      <c r="AP18" s="83"/>
      <c r="AQ18" s="83"/>
      <c r="AR18" s="83"/>
      <c r="AS18" s="83"/>
      <c r="AT18" s="83"/>
      <c r="AU18" s="83"/>
      <c r="AV18" s="83"/>
      <c r="AW18" s="83"/>
      <c r="AX18" s="83"/>
      <c r="AY18" s="83"/>
      <c r="AZ18" s="83"/>
      <c r="BA18" s="83"/>
      <c r="BB18" s="83"/>
      <c r="BC18" s="83"/>
      <c r="BD18" s="83"/>
      <c r="BE18" s="83"/>
      <c r="BF18" s="83"/>
      <c r="BG18" s="83"/>
      <c r="BH18" s="83"/>
      <c r="BI18" s="144"/>
      <c r="BJ18" s="144"/>
      <c r="BK18" s="144"/>
      <c r="BL18" s="144"/>
      <c r="BM18" s="144"/>
      <c r="BN18" s="144"/>
      <c r="BO18" s="144"/>
      <c r="BP18" s="144"/>
      <c r="BQ18" s="144"/>
      <c r="BR18" s="144"/>
      <c r="BS18" s="144"/>
      <c r="BT18" s="144"/>
      <c r="BU18" s="144"/>
      <c r="BV18" s="144"/>
      <c r="BW18" s="144"/>
      <c r="BX18" s="144"/>
      <c r="BY18" s="144"/>
      <c r="BZ18" s="144"/>
      <c r="CA18" s="144"/>
      <c r="CB18" s="144"/>
      <c r="CC18" s="144"/>
      <c r="CD18" s="144"/>
      <c r="CE18" s="144"/>
      <c r="CF18" s="144"/>
      <c r="CG18" s="144"/>
      <c r="CH18" s="144"/>
      <c r="CI18" s="144"/>
      <c r="CJ18" s="144"/>
      <c r="CK18" s="144"/>
      <c r="CL18" s="144"/>
    </row>
    <row r="19" spans="1:90" s="142" customFormat="1" ht="13">
      <c r="A19" s="72" t="s">
        <v>24</v>
      </c>
      <c r="B19" s="72">
        <v>5513</v>
      </c>
      <c r="C19" s="94" t="s">
        <v>92</v>
      </c>
      <c r="D19" s="140" t="s">
        <v>93</v>
      </c>
      <c r="E19" s="10" t="s">
        <v>27</v>
      </c>
      <c r="F19" s="11" t="s">
        <v>28</v>
      </c>
      <c r="G19" s="19"/>
      <c r="H19" s="72" t="s">
        <v>29</v>
      </c>
      <c r="I19" s="72"/>
      <c r="J19" s="72" t="s">
        <v>30</v>
      </c>
      <c r="K19" s="85"/>
      <c r="L19" s="141"/>
      <c r="M19" s="122"/>
      <c r="N19" s="130" t="s">
        <v>94</v>
      </c>
      <c r="O19" s="130"/>
      <c r="P19" s="130"/>
      <c r="Q19" s="85">
        <v>55.828000000000003</v>
      </c>
      <c r="R19" s="106" t="s">
        <v>95</v>
      </c>
      <c r="S19" s="99"/>
      <c r="T19" s="138"/>
      <c r="U19" s="139"/>
      <c r="V19" s="139"/>
      <c r="W19" s="139"/>
      <c r="X19" s="139"/>
      <c r="Y19" s="139"/>
      <c r="Z19" s="139"/>
      <c r="AA19" s="139"/>
      <c r="AB19" s="139"/>
      <c r="AC19" s="139"/>
      <c r="AD19" s="139"/>
      <c r="AE19" s="139"/>
      <c r="AF19" s="139"/>
      <c r="AG19" s="139"/>
      <c r="AH19" s="139"/>
      <c r="AI19" s="139"/>
      <c r="AJ19" s="139"/>
      <c r="AK19" s="83"/>
      <c r="AL19" s="83"/>
      <c r="AM19" s="83"/>
      <c r="AN19" s="83"/>
      <c r="AO19" s="83"/>
      <c r="AP19" s="83"/>
      <c r="AQ19" s="83"/>
      <c r="AR19" s="83"/>
      <c r="AS19" s="83"/>
      <c r="AT19" s="83"/>
      <c r="AU19" s="83"/>
      <c r="AV19" s="83"/>
      <c r="AW19" s="83"/>
      <c r="AX19" s="83"/>
      <c r="AY19" s="83"/>
      <c r="AZ19" s="83"/>
      <c r="BA19" s="83"/>
      <c r="BB19" s="83"/>
      <c r="BC19" s="83"/>
      <c r="BD19" s="83"/>
      <c r="BE19" s="83"/>
      <c r="BF19" s="83"/>
      <c r="BG19" s="83"/>
      <c r="BH19" s="83"/>
      <c r="BI19" s="139"/>
      <c r="BJ19" s="139"/>
      <c r="BK19" s="139"/>
      <c r="BL19" s="139"/>
      <c r="BM19" s="139"/>
      <c r="BN19" s="139"/>
      <c r="BO19" s="139"/>
      <c r="BP19" s="139"/>
      <c r="BQ19" s="139"/>
      <c r="BR19" s="139"/>
      <c r="BS19" s="139"/>
      <c r="BT19" s="139"/>
      <c r="BU19" s="139"/>
      <c r="BV19" s="139"/>
      <c r="BW19" s="139"/>
      <c r="BX19" s="139"/>
      <c r="BY19" s="139"/>
      <c r="BZ19" s="139"/>
      <c r="CA19" s="139"/>
      <c r="CB19" s="139"/>
      <c r="CC19" s="139"/>
      <c r="CD19" s="139"/>
      <c r="CE19" s="139"/>
      <c r="CF19" s="139"/>
      <c r="CG19" s="139"/>
      <c r="CH19" s="139"/>
      <c r="CI19" s="139"/>
      <c r="CJ19" s="139"/>
      <c r="CK19" s="139"/>
      <c r="CL19" s="139"/>
    </row>
    <row r="20" spans="1:90" s="139" customFormat="1" ht="13.5" customHeight="1">
      <c r="A20" s="72" t="s">
        <v>24</v>
      </c>
      <c r="B20" s="72">
        <v>5618</v>
      </c>
      <c r="C20" s="94" t="s">
        <v>44</v>
      </c>
      <c r="D20" s="140" t="s">
        <v>45</v>
      </c>
      <c r="E20" s="10" t="s">
        <v>27</v>
      </c>
      <c r="F20" s="11" t="s">
        <v>28</v>
      </c>
      <c r="G20" s="19"/>
      <c r="H20" s="72" t="s">
        <v>29</v>
      </c>
      <c r="I20" s="72"/>
      <c r="J20" s="72" t="s">
        <v>30</v>
      </c>
      <c r="K20" s="85"/>
      <c r="L20" s="141"/>
      <c r="M20" s="122"/>
      <c r="N20" s="130">
        <v>40701</v>
      </c>
      <c r="O20" s="130"/>
      <c r="P20" s="130"/>
      <c r="Q20" s="85">
        <v>123.479</v>
      </c>
      <c r="R20" s="106" t="s">
        <v>46</v>
      </c>
      <c r="S20" s="99"/>
      <c r="T20" s="138"/>
      <c r="AK20" s="83"/>
      <c r="AL20" s="83"/>
      <c r="AM20" s="83"/>
      <c r="AN20" s="83"/>
      <c r="AO20" s="83"/>
      <c r="AP20" s="83"/>
      <c r="AQ20" s="83"/>
      <c r="AR20" s="83"/>
      <c r="AS20" s="83"/>
      <c r="AT20" s="83"/>
      <c r="AU20" s="146"/>
      <c r="AV20" s="146"/>
      <c r="AW20" s="146"/>
      <c r="AX20" s="146"/>
      <c r="AY20" s="146"/>
      <c r="AZ20" s="146"/>
      <c r="BA20" s="146"/>
      <c r="BB20" s="146"/>
      <c r="BC20" s="146"/>
      <c r="BD20" s="146"/>
      <c r="BE20" s="146"/>
      <c r="BF20" s="146"/>
      <c r="BG20" s="146"/>
      <c r="BH20" s="146"/>
    </row>
    <row r="21" spans="1:90" s="139" customFormat="1" ht="13.5" customHeight="1">
      <c r="A21" s="72" t="s">
        <v>24</v>
      </c>
      <c r="B21" s="72">
        <v>5735</v>
      </c>
      <c r="C21" s="94" t="s">
        <v>415</v>
      </c>
      <c r="D21" s="140" t="s">
        <v>416</v>
      </c>
      <c r="E21" s="10" t="s">
        <v>58</v>
      </c>
      <c r="F21" s="11" t="s">
        <v>28</v>
      </c>
      <c r="G21" s="19"/>
      <c r="H21" s="72" t="s">
        <v>413</v>
      </c>
      <c r="I21" s="72"/>
      <c r="J21" s="72" t="s">
        <v>30</v>
      </c>
      <c r="K21" s="85"/>
      <c r="L21" s="141"/>
      <c r="M21" s="122"/>
      <c r="N21" s="130">
        <v>41190</v>
      </c>
      <c r="O21" s="130"/>
      <c r="P21" s="130"/>
      <c r="Q21" s="85">
        <v>136.983</v>
      </c>
      <c r="R21" s="106" t="s">
        <v>46</v>
      </c>
      <c r="S21" s="99"/>
      <c r="T21" s="83"/>
    </row>
    <row r="22" spans="1:90" s="139" customFormat="1" ht="13.5" customHeight="1">
      <c r="A22" s="72" t="s">
        <v>24</v>
      </c>
      <c r="B22" s="114">
        <v>5762</v>
      </c>
      <c r="C22" s="103" t="s">
        <v>131</v>
      </c>
      <c r="D22" s="140" t="s">
        <v>819</v>
      </c>
      <c r="E22" s="10" t="s">
        <v>27</v>
      </c>
      <c r="F22" s="11"/>
      <c r="G22" s="11"/>
      <c r="H22" s="116" t="s">
        <v>49</v>
      </c>
      <c r="I22" s="104"/>
      <c r="J22" s="105" t="s">
        <v>759</v>
      </c>
      <c r="K22" s="141"/>
      <c r="L22" s="141"/>
      <c r="M22" s="122" t="s">
        <v>767</v>
      </c>
      <c r="N22" s="130">
        <v>40701</v>
      </c>
      <c r="O22" s="130">
        <v>41292</v>
      </c>
      <c r="P22" s="130">
        <v>41815</v>
      </c>
      <c r="Q22" s="85"/>
      <c r="R22" s="106" t="s">
        <v>760</v>
      </c>
      <c r="S22" s="99"/>
      <c r="AK22" s="107"/>
      <c r="AL22" s="107"/>
      <c r="AM22" s="108"/>
      <c r="AN22" s="108"/>
      <c r="AO22" s="144"/>
      <c r="AP22" s="144"/>
      <c r="AQ22" s="144"/>
      <c r="AR22" s="144"/>
      <c r="AS22" s="144"/>
      <c r="AT22" s="144"/>
      <c r="AU22" s="144"/>
      <c r="AV22" s="144"/>
      <c r="AW22" s="144"/>
      <c r="AX22" s="144"/>
      <c r="AY22" s="144"/>
      <c r="AZ22" s="144"/>
      <c r="BA22" s="144"/>
      <c r="BB22" s="144"/>
      <c r="BC22" s="108"/>
      <c r="BD22" s="144"/>
      <c r="BE22" s="144"/>
      <c r="BF22" s="144"/>
      <c r="BG22" s="144"/>
      <c r="BH22" s="144"/>
    </row>
    <row r="23" spans="1:90" s="139" customFormat="1" ht="13.5" customHeight="1">
      <c r="A23" s="72" t="s">
        <v>24</v>
      </c>
      <c r="B23" s="114">
        <v>5791</v>
      </c>
      <c r="C23" s="111" t="s">
        <v>71</v>
      </c>
      <c r="D23" s="140" t="s">
        <v>819</v>
      </c>
      <c r="E23" s="10" t="s">
        <v>755</v>
      </c>
      <c r="F23" s="11"/>
      <c r="G23" s="11"/>
      <c r="H23" s="117" t="s">
        <v>37</v>
      </c>
      <c r="I23" s="112"/>
      <c r="J23" s="105" t="s">
        <v>759</v>
      </c>
      <c r="K23" s="141"/>
      <c r="L23" s="141"/>
      <c r="M23" s="122" t="s">
        <v>767</v>
      </c>
      <c r="N23" s="130">
        <v>40724</v>
      </c>
      <c r="O23" s="130">
        <v>41277</v>
      </c>
      <c r="P23" s="130">
        <v>41820</v>
      </c>
      <c r="Q23" s="85"/>
      <c r="R23" s="106" t="s">
        <v>756</v>
      </c>
      <c r="S23" s="99"/>
    </row>
    <row r="24" spans="1:90" s="139" customFormat="1" ht="13.5" customHeight="1">
      <c r="A24" s="72" t="s">
        <v>24</v>
      </c>
      <c r="B24" s="72">
        <v>5852</v>
      </c>
      <c r="C24" s="94" t="s">
        <v>62</v>
      </c>
      <c r="D24" s="140" t="s">
        <v>63</v>
      </c>
      <c r="E24" s="10" t="s">
        <v>58</v>
      </c>
      <c r="F24" s="11" t="s">
        <v>28</v>
      </c>
      <c r="G24" s="19"/>
      <c r="H24" s="72" t="s">
        <v>29</v>
      </c>
      <c r="I24" s="72"/>
      <c r="J24" s="72" t="s">
        <v>30</v>
      </c>
      <c r="K24" s="85"/>
      <c r="L24" s="141"/>
      <c r="M24" s="122"/>
      <c r="N24" s="130" t="s">
        <v>64</v>
      </c>
      <c r="O24" s="130"/>
      <c r="P24" s="130"/>
      <c r="Q24" s="85">
        <v>242.18700000000001</v>
      </c>
      <c r="R24" s="106" t="s">
        <v>46</v>
      </c>
      <c r="S24" s="99"/>
      <c r="T24" s="83"/>
    </row>
    <row r="25" spans="1:90" s="139" customFormat="1" ht="13.5" customHeight="1">
      <c r="A25" s="72" t="s">
        <v>24</v>
      </c>
      <c r="B25" s="114">
        <v>6045</v>
      </c>
      <c r="C25" s="103" t="s">
        <v>92</v>
      </c>
      <c r="D25" s="140" t="s">
        <v>819</v>
      </c>
      <c r="E25" s="10" t="s">
        <v>27</v>
      </c>
      <c r="F25" s="11"/>
      <c r="G25" s="11"/>
      <c r="H25" s="116" t="s">
        <v>29</v>
      </c>
      <c r="I25" s="104"/>
      <c r="J25" s="105" t="s">
        <v>759</v>
      </c>
      <c r="K25" s="141"/>
      <c r="L25" s="141"/>
      <c r="M25" s="122"/>
      <c r="N25" s="130">
        <v>40909</v>
      </c>
      <c r="O25" s="130"/>
      <c r="P25" s="130"/>
      <c r="Q25" s="85"/>
      <c r="R25" s="106" t="s">
        <v>761</v>
      </c>
      <c r="S25" s="99"/>
      <c r="BC25" s="143"/>
    </row>
    <row r="26" spans="1:90" s="142" customFormat="1" ht="17.25" customHeight="1">
      <c r="A26" s="72" t="s">
        <v>24</v>
      </c>
      <c r="B26" s="114">
        <v>6078</v>
      </c>
      <c r="C26" s="103" t="s">
        <v>472</v>
      </c>
      <c r="D26" s="140" t="s">
        <v>819</v>
      </c>
      <c r="E26" s="10" t="s">
        <v>27</v>
      </c>
      <c r="F26" s="11"/>
      <c r="G26" s="11"/>
      <c r="H26" s="116" t="s">
        <v>413</v>
      </c>
      <c r="I26" s="104"/>
      <c r="J26" s="105" t="s">
        <v>759</v>
      </c>
      <c r="K26" s="147"/>
      <c r="L26" s="141"/>
      <c r="M26" s="122" t="s">
        <v>767</v>
      </c>
      <c r="N26" s="130">
        <v>40693</v>
      </c>
      <c r="O26" s="130">
        <v>41257</v>
      </c>
      <c r="P26" s="130">
        <v>41060</v>
      </c>
      <c r="Q26" s="85"/>
      <c r="R26" s="106" t="s">
        <v>756</v>
      </c>
      <c r="S26" s="99"/>
      <c r="T26" s="104"/>
      <c r="U26" s="139"/>
      <c r="V26" s="139"/>
      <c r="W26" s="139"/>
      <c r="X26" s="139"/>
      <c r="Y26" s="139"/>
      <c r="Z26" s="139"/>
      <c r="AA26" s="139"/>
      <c r="AB26" s="139"/>
      <c r="AC26" s="139"/>
      <c r="AD26" s="139"/>
      <c r="AE26" s="139"/>
      <c r="AF26" s="139"/>
      <c r="AG26" s="139"/>
      <c r="AH26" s="139"/>
      <c r="AI26" s="139"/>
      <c r="AJ26" s="139"/>
      <c r="AK26" s="139"/>
      <c r="AL26" s="139"/>
      <c r="AM26" s="139"/>
      <c r="AN26" s="139"/>
      <c r="AO26" s="139"/>
      <c r="AP26" s="104"/>
      <c r="AQ26" s="104"/>
      <c r="AR26" s="104"/>
      <c r="AS26" s="104"/>
      <c r="AT26" s="104"/>
      <c r="AU26" s="104"/>
      <c r="AV26" s="104"/>
      <c r="AW26" s="104"/>
      <c r="AX26" s="104"/>
      <c r="AY26" s="104"/>
      <c r="AZ26" s="104"/>
      <c r="BA26" s="104"/>
      <c r="BB26" s="104"/>
      <c r="BC26" s="104"/>
      <c r="BD26" s="104"/>
      <c r="BE26" s="104"/>
      <c r="BF26" s="104"/>
      <c r="BG26" s="104"/>
      <c r="BH26" s="104"/>
      <c r="BI26" s="104"/>
      <c r="BJ26" s="104"/>
      <c r="BK26" s="104"/>
      <c r="BL26" s="104"/>
      <c r="BM26" s="104"/>
      <c r="BN26" s="104"/>
      <c r="BO26" s="104"/>
      <c r="BP26" s="104"/>
      <c r="BQ26" s="104"/>
      <c r="BR26" s="104"/>
      <c r="BS26" s="104"/>
      <c r="BT26" s="104"/>
      <c r="BU26" s="104"/>
      <c r="BV26" s="104"/>
      <c r="BW26" s="104"/>
      <c r="BX26" s="104"/>
      <c r="BY26" s="104"/>
      <c r="BZ26" s="104"/>
      <c r="CA26" s="104"/>
      <c r="CB26" s="104"/>
      <c r="CC26" s="104"/>
      <c r="CD26" s="104"/>
      <c r="CE26" s="104"/>
      <c r="CF26" s="104"/>
      <c r="CG26" s="104"/>
      <c r="CH26" s="104"/>
      <c r="CI26" s="104"/>
      <c r="CJ26" s="104"/>
      <c r="CK26" s="104"/>
      <c r="CL26" s="104"/>
    </row>
    <row r="27" spans="1:90" s="139" customFormat="1" ht="13.5" customHeight="1">
      <c r="A27" s="72" t="s">
        <v>24</v>
      </c>
      <c r="B27" s="72">
        <v>6351</v>
      </c>
      <c r="C27" s="94" t="s">
        <v>99</v>
      </c>
      <c r="D27" s="140" t="s">
        <v>100</v>
      </c>
      <c r="E27" s="10" t="s">
        <v>27</v>
      </c>
      <c r="F27" s="19" t="s">
        <v>28</v>
      </c>
      <c r="G27" s="11"/>
      <c r="H27" s="72" t="s">
        <v>29</v>
      </c>
      <c r="I27" s="72"/>
      <c r="J27" s="72" t="s">
        <v>30</v>
      </c>
      <c r="K27" s="85"/>
      <c r="L27" s="141"/>
      <c r="M27" s="122"/>
      <c r="N27" s="130" t="s">
        <v>101</v>
      </c>
      <c r="O27" s="130"/>
      <c r="P27" s="130"/>
      <c r="Q27" s="85">
        <v>33.956000000000003</v>
      </c>
      <c r="R27" s="106" t="s">
        <v>46</v>
      </c>
      <c r="S27" s="99"/>
      <c r="T27" s="83"/>
      <c r="BI27" s="145"/>
      <c r="BJ27" s="145"/>
      <c r="BK27" s="145"/>
      <c r="BL27" s="145"/>
      <c r="BM27" s="145"/>
      <c r="BN27" s="145"/>
      <c r="BO27" s="145"/>
      <c r="BP27" s="145"/>
      <c r="BQ27" s="145"/>
      <c r="BR27" s="145"/>
      <c r="BS27" s="145"/>
      <c r="BT27" s="145"/>
      <c r="BU27" s="145"/>
      <c r="BV27" s="145"/>
      <c r="BW27" s="145"/>
      <c r="BX27" s="145"/>
      <c r="BY27" s="145"/>
      <c r="BZ27" s="145"/>
      <c r="CA27" s="145"/>
      <c r="CB27" s="145"/>
      <c r="CC27" s="145"/>
      <c r="CD27" s="145"/>
      <c r="CE27" s="145"/>
      <c r="CF27" s="145"/>
      <c r="CG27" s="145"/>
      <c r="CH27" s="145"/>
      <c r="CI27" s="145"/>
      <c r="CJ27" s="145"/>
      <c r="CK27" s="145"/>
      <c r="CL27" s="145"/>
    </row>
    <row r="28" spans="1:90" s="139" customFormat="1" ht="13.5" customHeight="1">
      <c r="A28" s="72" t="s">
        <v>24</v>
      </c>
      <c r="B28" s="72">
        <v>6430</v>
      </c>
      <c r="C28" s="94" t="s">
        <v>65</v>
      </c>
      <c r="D28" s="140" t="s">
        <v>66</v>
      </c>
      <c r="E28" s="10" t="s">
        <v>58</v>
      </c>
      <c r="F28" s="72" t="s">
        <v>28</v>
      </c>
      <c r="G28" s="72"/>
      <c r="H28" s="72" t="s">
        <v>37</v>
      </c>
      <c r="I28" s="72"/>
      <c r="J28" s="72" t="s">
        <v>30</v>
      </c>
      <c r="K28" s="85"/>
      <c r="L28" s="141"/>
      <c r="M28" s="122" t="s">
        <v>767</v>
      </c>
      <c r="N28" s="130">
        <v>41215</v>
      </c>
      <c r="O28" s="130"/>
      <c r="P28" s="130"/>
      <c r="Q28" s="85">
        <v>105.863</v>
      </c>
      <c r="R28" s="106" t="s">
        <v>67</v>
      </c>
      <c r="S28" s="99"/>
      <c r="T28" s="83"/>
      <c r="AP28" s="104"/>
      <c r="AQ28" s="104"/>
      <c r="AR28" s="104"/>
      <c r="AS28" s="104"/>
      <c r="AT28" s="104"/>
      <c r="BI28" s="145"/>
      <c r="BJ28" s="145"/>
      <c r="BK28" s="145"/>
      <c r="BL28" s="145"/>
      <c r="BM28" s="145"/>
      <c r="BN28" s="145"/>
      <c r="BO28" s="145"/>
      <c r="BP28" s="145"/>
      <c r="BQ28" s="145"/>
      <c r="BR28" s="145"/>
      <c r="BS28" s="145"/>
      <c r="BT28" s="145"/>
      <c r="BU28" s="145"/>
      <c r="BV28" s="145"/>
      <c r="BW28" s="145"/>
      <c r="BX28" s="145"/>
      <c r="BY28" s="145"/>
      <c r="BZ28" s="145"/>
      <c r="CA28" s="145"/>
      <c r="CB28" s="145"/>
      <c r="CC28" s="145"/>
      <c r="CD28" s="145"/>
      <c r="CE28" s="145"/>
      <c r="CF28" s="145"/>
      <c r="CG28" s="145"/>
      <c r="CH28" s="145"/>
      <c r="CI28" s="145"/>
      <c r="CJ28" s="145"/>
      <c r="CK28" s="145"/>
      <c r="CL28" s="145"/>
    </row>
    <row r="29" spans="1:90" s="142" customFormat="1" ht="13.5" customHeight="1">
      <c r="A29" s="72" t="s">
        <v>24</v>
      </c>
      <c r="B29" s="72">
        <v>6455</v>
      </c>
      <c r="C29" s="94" t="s">
        <v>85</v>
      </c>
      <c r="D29" s="140" t="s">
        <v>86</v>
      </c>
      <c r="E29" s="10" t="s">
        <v>27</v>
      </c>
      <c r="F29" s="72" t="s">
        <v>28</v>
      </c>
      <c r="G29" s="72"/>
      <c r="H29" s="72" t="s">
        <v>87</v>
      </c>
      <c r="I29" s="72"/>
      <c r="J29" s="72" t="s">
        <v>30</v>
      </c>
      <c r="K29" s="85"/>
      <c r="L29" s="141"/>
      <c r="M29" s="122"/>
      <c r="N29" s="130" t="s">
        <v>88</v>
      </c>
      <c r="O29" s="130"/>
      <c r="P29" s="130"/>
      <c r="Q29" s="85">
        <v>536.14800000000002</v>
      </c>
      <c r="R29" s="106" t="s">
        <v>46</v>
      </c>
      <c r="S29" s="99" t="s">
        <v>471</v>
      </c>
      <c r="T29" s="138"/>
      <c r="U29" s="139"/>
      <c r="V29" s="139"/>
      <c r="W29" s="139"/>
      <c r="X29" s="139"/>
      <c r="Y29" s="139"/>
      <c r="Z29" s="139"/>
      <c r="AA29" s="139"/>
      <c r="AB29" s="139"/>
      <c r="AC29" s="139"/>
      <c r="AD29" s="139"/>
      <c r="AE29" s="139"/>
      <c r="AF29" s="139"/>
      <c r="AG29" s="139"/>
      <c r="AH29" s="139"/>
      <c r="AI29" s="139"/>
      <c r="AJ29" s="139"/>
      <c r="AK29" s="139"/>
      <c r="AL29" s="139"/>
      <c r="AM29" s="139"/>
      <c r="AN29" s="139"/>
      <c r="AO29" s="139"/>
      <c r="AP29" s="83"/>
      <c r="AQ29" s="83"/>
      <c r="AR29" s="83"/>
      <c r="AS29" s="83"/>
      <c r="AT29" s="83"/>
      <c r="AU29" s="139"/>
      <c r="AV29" s="139"/>
      <c r="AW29" s="139"/>
      <c r="AX29" s="139"/>
      <c r="AY29" s="139"/>
      <c r="AZ29" s="139"/>
      <c r="BA29" s="139"/>
      <c r="BB29" s="139"/>
      <c r="BC29" s="139"/>
      <c r="BD29" s="139"/>
      <c r="BE29" s="139"/>
      <c r="BF29" s="139"/>
      <c r="BG29" s="139"/>
      <c r="BH29" s="139"/>
      <c r="BI29" s="145"/>
      <c r="BJ29" s="145"/>
      <c r="BK29" s="145"/>
      <c r="BL29" s="145"/>
      <c r="BM29" s="145"/>
      <c r="BN29" s="145"/>
      <c r="BO29" s="145"/>
      <c r="BP29" s="145"/>
      <c r="BQ29" s="145"/>
      <c r="BR29" s="145"/>
      <c r="BS29" s="145"/>
      <c r="BT29" s="145"/>
      <c r="BU29" s="145"/>
      <c r="BV29" s="145"/>
      <c r="BW29" s="145"/>
      <c r="BX29" s="145"/>
      <c r="BY29" s="145"/>
      <c r="BZ29" s="145"/>
      <c r="CA29" s="145"/>
      <c r="CB29" s="145"/>
      <c r="CC29" s="145"/>
      <c r="CD29" s="145"/>
      <c r="CE29" s="145"/>
      <c r="CF29" s="145"/>
      <c r="CG29" s="145"/>
      <c r="CH29" s="145"/>
      <c r="CI29" s="145"/>
      <c r="CJ29" s="145"/>
      <c r="CK29" s="145"/>
      <c r="CL29" s="145"/>
    </row>
    <row r="30" spans="1:90" s="139" customFormat="1" ht="14.25" customHeight="1">
      <c r="A30" s="72" t="s">
        <v>24</v>
      </c>
      <c r="B30" s="72">
        <v>6675</v>
      </c>
      <c r="C30" s="111" t="s">
        <v>111</v>
      </c>
      <c r="D30" s="140" t="s">
        <v>819</v>
      </c>
      <c r="E30" s="10" t="s">
        <v>755</v>
      </c>
      <c r="F30" s="11"/>
      <c r="G30" s="11"/>
      <c r="H30" s="117" t="s">
        <v>37</v>
      </c>
      <c r="I30" s="112"/>
      <c r="J30" s="72" t="s">
        <v>759</v>
      </c>
      <c r="K30" s="85"/>
      <c r="L30" s="141"/>
      <c r="M30" s="122"/>
      <c r="N30" s="130">
        <v>40820</v>
      </c>
      <c r="O30" s="130"/>
      <c r="P30" s="130"/>
      <c r="Q30" s="85"/>
      <c r="R30" s="106" t="s">
        <v>797</v>
      </c>
      <c r="S30" s="99"/>
    </row>
    <row r="31" spans="1:90" s="139" customFormat="1" ht="13.5" customHeight="1">
      <c r="A31" s="72" t="s">
        <v>24</v>
      </c>
      <c r="B31" s="72">
        <v>6708</v>
      </c>
      <c r="C31" s="94" t="s">
        <v>117</v>
      </c>
      <c r="D31" s="140" t="s">
        <v>118</v>
      </c>
      <c r="E31" s="10" t="s">
        <v>35</v>
      </c>
      <c r="F31" s="11" t="s">
        <v>36</v>
      </c>
      <c r="G31" s="72"/>
      <c r="H31" s="72" t="s">
        <v>37</v>
      </c>
      <c r="I31" s="72"/>
      <c r="J31" s="72" t="s">
        <v>30</v>
      </c>
      <c r="K31" s="85"/>
      <c r="L31" s="141"/>
      <c r="M31" s="122"/>
      <c r="N31" s="130" t="s">
        <v>116</v>
      </c>
      <c r="O31" s="130"/>
      <c r="P31" s="130"/>
      <c r="Q31" s="85">
        <v>25.518000000000001</v>
      </c>
      <c r="R31" s="106" t="s">
        <v>67</v>
      </c>
      <c r="S31" s="99"/>
      <c r="T31" s="83"/>
    </row>
    <row r="32" spans="1:90" s="139" customFormat="1" ht="13.5" customHeight="1">
      <c r="A32" s="72" t="s">
        <v>24</v>
      </c>
      <c r="B32" s="72">
        <v>6711</v>
      </c>
      <c r="C32" s="94" t="s">
        <v>33</v>
      </c>
      <c r="D32" s="140" t="s">
        <v>34</v>
      </c>
      <c r="E32" s="10" t="s">
        <v>35</v>
      </c>
      <c r="F32" s="72" t="s">
        <v>36</v>
      </c>
      <c r="G32" s="72"/>
      <c r="H32" s="72" t="s">
        <v>37</v>
      </c>
      <c r="I32" s="72"/>
      <c r="J32" s="72" t="s">
        <v>30</v>
      </c>
      <c r="K32" s="85"/>
      <c r="L32" s="141"/>
      <c r="M32" s="122"/>
      <c r="N32" s="130">
        <v>39445</v>
      </c>
      <c r="O32" s="130"/>
      <c r="P32" s="130"/>
      <c r="Q32" s="85">
        <v>37.646999999999998</v>
      </c>
      <c r="R32" s="106" t="s">
        <v>38</v>
      </c>
      <c r="S32" s="99"/>
      <c r="T32" s="83"/>
    </row>
    <row r="33" spans="1:60" s="139" customFormat="1" ht="15" customHeight="1">
      <c r="A33" s="72" t="s">
        <v>24</v>
      </c>
      <c r="B33" s="72">
        <v>6712</v>
      </c>
      <c r="C33" s="94" t="s">
        <v>114</v>
      </c>
      <c r="D33" s="140" t="s">
        <v>115</v>
      </c>
      <c r="E33" s="10" t="s">
        <v>35</v>
      </c>
      <c r="F33" s="72" t="s">
        <v>36</v>
      </c>
      <c r="G33" s="72"/>
      <c r="H33" s="72" t="s">
        <v>37</v>
      </c>
      <c r="I33" s="72"/>
      <c r="J33" s="72" t="s">
        <v>30</v>
      </c>
      <c r="K33" s="85"/>
      <c r="L33" s="141"/>
      <c r="M33" s="122"/>
      <c r="N33" s="130" t="s">
        <v>116</v>
      </c>
      <c r="O33" s="130"/>
      <c r="P33" s="130"/>
      <c r="Q33" s="85">
        <v>36.18</v>
      </c>
      <c r="R33" s="106" t="s">
        <v>67</v>
      </c>
      <c r="S33" s="99"/>
      <c r="T33" s="83"/>
    </row>
    <row r="34" spans="1:60" s="139" customFormat="1" ht="13.5" customHeight="1">
      <c r="A34" s="72" t="s">
        <v>24</v>
      </c>
      <c r="B34" s="72">
        <v>6713</v>
      </c>
      <c r="C34" s="94" t="s">
        <v>119</v>
      </c>
      <c r="D34" s="140" t="s">
        <v>120</v>
      </c>
      <c r="E34" s="10" t="s">
        <v>35</v>
      </c>
      <c r="F34" s="72" t="s">
        <v>36</v>
      </c>
      <c r="G34" s="72"/>
      <c r="H34" s="72" t="s">
        <v>37</v>
      </c>
      <c r="I34" s="72"/>
      <c r="J34" s="72" t="s">
        <v>30</v>
      </c>
      <c r="K34" s="85"/>
      <c r="L34" s="141"/>
      <c r="M34" s="122"/>
      <c r="N34" s="130" t="s">
        <v>121</v>
      </c>
      <c r="O34" s="130"/>
      <c r="P34" s="130"/>
      <c r="Q34" s="85">
        <v>24.562999999999999</v>
      </c>
      <c r="R34" s="106" t="s">
        <v>122</v>
      </c>
      <c r="S34" s="99"/>
      <c r="T34" s="83"/>
      <c r="AP34" s="144"/>
      <c r="AQ34" s="144"/>
      <c r="AR34" s="144"/>
      <c r="AS34" s="144"/>
      <c r="AT34" s="144"/>
    </row>
    <row r="35" spans="1:60" s="139" customFormat="1" ht="13.5" customHeight="1">
      <c r="A35" s="72" t="s">
        <v>24</v>
      </c>
      <c r="B35" s="72">
        <v>6796</v>
      </c>
      <c r="C35" s="94" t="s">
        <v>54</v>
      </c>
      <c r="D35" s="140" t="s">
        <v>55</v>
      </c>
      <c r="E35" s="10" t="s">
        <v>27</v>
      </c>
      <c r="F35" s="72" t="s">
        <v>28</v>
      </c>
      <c r="G35" s="72"/>
      <c r="H35" s="72" t="s">
        <v>49</v>
      </c>
      <c r="I35" s="72"/>
      <c r="J35" s="72" t="s">
        <v>30</v>
      </c>
      <c r="K35" s="85"/>
      <c r="L35" s="141"/>
      <c r="M35" s="122"/>
      <c r="N35" s="130">
        <v>40949</v>
      </c>
      <c r="O35" s="130"/>
      <c r="P35" s="130"/>
      <c r="Q35" s="85">
        <v>12.62</v>
      </c>
      <c r="R35" s="106" t="s">
        <v>46</v>
      </c>
      <c r="S35" s="99"/>
      <c r="T35" s="83"/>
    </row>
    <row r="36" spans="1:60" s="139" customFormat="1" ht="13.5" customHeight="1">
      <c r="A36" s="72" t="s">
        <v>24</v>
      </c>
      <c r="B36" s="72">
        <v>6814</v>
      </c>
      <c r="C36" s="94" t="s">
        <v>56</v>
      </c>
      <c r="D36" s="140" t="s">
        <v>57</v>
      </c>
      <c r="E36" s="10" t="s">
        <v>58</v>
      </c>
      <c r="F36" s="72" t="s">
        <v>28</v>
      </c>
      <c r="G36" s="72"/>
      <c r="H36" s="72" t="s">
        <v>59</v>
      </c>
      <c r="I36" s="72"/>
      <c r="J36" s="72" t="s">
        <v>30</v>
      </c>
      <c r="K36" s="85"/>
      <c r="L36" s="141"/>
      <c r="M36" s="122"/>
      <c r="N36" s="130">
        <v>40980</v>
      </c>
      <c r="O36" s="130"/>
      <c r="P36" s="130"/>
      <c r="Q36" s="85" t="s">
        <v>824</v>
      </c>
      <c r="R36" s="106" t="s">
        <v>46</v>
      </c>
      <c r="S36" s="99"/>
      <c r="T36" s="99"/>
      <c r="AP36" s="83"/>
      <c r="AQ36" s="83"/>
      <c r="AR36" s="83"/>
      <c r="AS36" s="83"/>
      <c r="AT36" s="83"/>
    </row>
    <row r="37" spans="1:60" s="139" customFormat="1" ht="13.5" customHeight="1">
      <c r="A37" s="72" t="s">
        <v>24</v>
      </c>
      <c r="B37" s="72">
        <v>6818</v>
      </c>
      <c r="C37" s="94" t="s">
        <v>60</v>
      </c>
      <c r="D37" s="140" t="s">
        <v>61</v>
      </c>
      <c r="E37" s="10" t="s">
        <v>58</v>
      </c>
      <c r="F37" s="72" t="s">
        <v>28</v>
      </c>
      <c r="G37" s="72"/>
      <c r="H37" s="72" t="s">
        <v>59</v>
      </c>
      <c r="I37" s="72"/>
      <c r="J37" s="72" t="s">
        <v>30</v>
      </c>
      <c r="K37" s="85"/>
      <c r="L37" s="141"/>
      <c r="M37" s="122"/>
      <c r="N37" s="130">
        <v>41093</v>
      </c>
      <c r="O37" s="130"/>
      <c r="P37" s="130"/>
      <c r="Q37" s="85">
        <v>48.064</v>
      </c>
      <c r="R37" s="106" t="s">
        <v>46</v>
      </c>
      <c r="S37" s="99"/>
      <c r="T37" s="83" t="s">
        <v>767</v>
      </c>
      <c r="AP37" s="146"/>
      <c r="AQ37" s="146"/>
      <c r="AR37" s="146"/>
      <c r="AS37" s="146"/>
      <c r="AT37" s="146"/>
    </row>
    <row r="38" spans="1:60" s="139" customFormat="1" ht="13.5" customHeight="1">
      <c r="A38" s="72" t="s">
        <v>24</v>
      </c>
      <c r="B38" s="72">
        <v>6820</v>
      </c>
      <c r="C38" s="94" t="s">
        <v>96</v>
      </c>
      <c r="D38" s="140" t="s">
        <v>97</v>
      </c>
      <c r="E38" s="10" t="s">
        <v>58</v>
      </c>
      <c r="F38" s="72" t="s">
        <v>28</v>
      </c>
      <c r="G38" s="72"/>
      <c r="H38" s="72" t="s">
        <v>59</v>
      </c>
      <c r="I38" s="72"/>
      <c r="J38" s="72" t="s">
        <v>30</v>
      </c>
      <c r="K38" s="85"/>
      <c r="L38" s="141"/>
      <c r="M38" s="122"/>
      <c r="N38" s="130" t="s">
        <v>98</v>
      </c>
      <c r="O38" s="130"/>
      <c r="P38" s="130"/>
      <c r="Q38" s="85">
        <v>123.479</v>
      </c>
      <c r="R38" s="106" t="s">
        <v>46</v>
      </c>
      <c r="S38" s="99"/>
      <c r="T38" s="83"/>
    </row>
    <row r="39" spans="1:60" s="139" customFormat="1" ht="13.5" customHeight="1">
      <c r="A39" s="72" t="s">
        <v>24</v>
      </c>
      <c r="B39" s="72">
        <v>7235</v>
      </c>
      <c r="C39" s="94" t="s">
        <v>467</v>
      </c>
      <c r="D39" s="140" t="s">
        <v>468</v>
      </c>
      <c r="E39" s="10" t="s">
        <v>27</v>
      </c>
      <c r="F39" s="72" t="s">
        <v>28</v>
      </c>
      <c r="G39" s="146"/>
      <c r="H39" s="72" t="s">
        <v>413</v>
      </c>
      <c r="I39" s="72"/>
      <c r="J39" s="72" t="s">
        <v>30</v>
      </c>
      <c r="K39" s="85"/>
      <c r="L39" s="141"/>
      <c r="M39" s="122"/>
      <c r="N39" s="130" t="s">
        <v>469</v>
      </c>
      <c r="O39" s="130"/>
      <c r="P39" s="130"/>
      <c r="Q39" s="85" t="s">
        <v>825</v>
      </c>
      <c r="R39" s="106" t="s">
        <v>470</v>
      </c>
      <c r="S39" s="99"/>
      <c r="T39" s="138"/>
      <c r="AP39" s="83"/>
      <c r="AQ39" s="83"/>
      <c r="AR39" s="83"/>
      <c r="AS39" s="83"/>
      <c r="AT39" s="83"/>
    </row>
    <row r="40" spans="1:60" s="139" customFormat="1" ht="13.5" customHeight="1">
      <c r="A40" s="72" t="s">
        <v>24</v>
      </c>
      <c r="B40" s="72">
        <v>7455</v>
      </c>
      <c r="C40" s="94" t="s">
        <v>39</v>
      </c>
      <c r="D40" s="140" t="s">
        <v>40</v>
      </c>
      <c r="E40" s="10" t="s">
        <v>41</v>
      </c>
      <c r="F40" s="72" t="s">
        <v>36</v>
      </c>
      <c r="G40" s="146"/>
      <c r="H40" s="72" t="s">
        <v>42</v>
      </c>
      <c r="I40" s="72"/>
      <c r="J40" s="72" t="s">
        <v>30</v>
      </c>
      <c r="K40" s="85"/>
      <c r="L40" s="141"/>
      <c r="M40" s="122"/>
      <c r="N40" s="130">
        <v>40578</v>
      </c>
      <c r="O40" s="130"/>
      <c r="P40" s="130"/>
      <c r="Q40" s="85">
        <v>239</v>
      </c>
      <c r="R40" s="106" t="s">
        <v>43</v>
      </c>
      <c r="S40" s="99"/>
      <c r="T40" s="83" t="s">
        <v>765</v>
      </c>
      <c r="AP40" s="104"/>
      <c r="AQ40" s="104"/>
      <c r="AR40" s="104"/>
      <c r="AS40" s="104"/>
      <c r="AT40" s="104"/>
    </row>
    <row r="41" spans="1:60" s="139" customFormat="1" ht="13.5" customHeight="1">
      <c r="A41" s="72" t="s">
        <v>24</v>
      </c>
      <c r="B41" s="72">
        <v>7574</v>
      </c>
      <c r="C41" s="94" t="s">
        <v>68</v>
      </c>
      <c r="D41" s="140" t="s">
        <v>69</v>
      </c>
      <c r="E41" s="10" t="s">
        <v>58</v>
      </c>
      <c r="F41" s="72" t="s">
        <v>28</v>
      </c>
      <c r="G41" s="146"/>
      <c r="H41" s="72" t="s">
        <v>70</v>
      </c>
      <c r="I41" s="72"/>
      <c r="J41" s="72" t="s">
        <v>30</v>
      </c>
      <c r="K41" s="85"/>
      <c r="L41" s="141"/>
      <c r="M41" s="122"/>
      <c r="N41" s="130">
        <v>41215</v>
      </c>
      <c r="O41" s="130"/>
      <c r="P41" s="130"/>
      <c r="Q41" s="85">
        <v>29.193000000000001</v>
      </c>
      <c r="R41" s="106" t="s">
        <v>67</v>
      </c>
      <c r="S41" s="99"/>
      <c r="T41" s="83"/>
    </row>
    <row r="42" spans="1:60" s="139" customFormat="1" ht="13.5" customHeight="1">
      <c r="A42" s="72" t="s">
        <v>24</v>
      </c>
      <c r="B42" s="114">
        <v>7585</v>
      </c>
      <c r="C42" s="111" t="s">
        <v>417</v>
      </c>
      <c r="D42" s="140" t="s">
        <v>819</v>
      </c>
      <c r="E42" s="10" t="s">
        <v>27</v>
      </c>
      <c r="F42" s="72"/>
      <c r="G42" s="146"/>
      <c r="H42" s="117" t="s">
        <v>413</v>
      </c>
      <c r="I42" s="112"/>
      <c r="J42" s="72" t="s">
        <v>759</v>
      </c>
      <c r="K42" s="85"/>
      <c r="L42" s="141"/>
      <c r="M42" s="122" t="s">
        <v>767</v>
      </c>
      <c r="N42" s="130">
        <v>41131</v>
      </c>
      <c r="O42" s="130">
        <v>42181</v>
      </c>
      <c r="P42" s="130">
        <v>41943</v>
      </c>
      <c r="Q42" s="85"/>
      <c r="R42" s="106" t="s">
        <v>756</v>
      </c>
      <c r="S42" s="99"/>
      <c r="AP42" s="104"/>
      <c r="AQ42" s="104"/>
      <c r="AR42" s="104"/>
      <c r="AS42" s="104"/>
      <c r="AT42" s="104"/>
      <c r="AU42" s="104"/>
      <c r="AV42" s="104"/>
      <c r="AW42" s="104"/>
      <c r="AX42" s="104"/>
      <c r="AY42" s="104"/>
      <c r="AZ42" s="104"/>
      <c r="BA42" s="104"/>
      <c r="BB42" s="104"/>
      <c r="BC42" s="104"/>
      <c r="BD42" s="104"/>
      <c r="BE42" s="104"/>
      <c r="BF42" s="104"/>
      <c r="BG42" s="104"/>
      <c r="BH42" s="104"/>
    </row>
    <row r="43" spans="1:60" s="139" customFormat="1" ht="13.5" customHeight="1">
      <c r="A43" s="72" t="s">
        <v>24</v>
      </c>
      <c r="B43" s="114">
        <v>7627</v>
      </c>
      <c r="C43" s="111" t="s">
        <v>85</v>
      </c>
      <c r="D43" s="140" t="s">
        <v>819</v>
      </c>
      <c r="E43" s="10" t="s">
        <v>27</v>
      </c>
      <c r="F43" s="72"/>
      <c r="G43" s="146"/>
      <c r="H43" s="117" t="s">
        <v>87</v>
      </c>
      <c r="I43" s="112"/>
      <c r="J43" s="72" t="s">
        <v>759</v>
      </c>
      <c r="K43" s="85"/>
      <c r="L43" s="141"/>
      <c r="M43" s="122"/>
      <c r="N43" s="130">
        <v>41093</v>
      </c>
      <c r="O43" s="130"/>
      <c r="P43" s="130"/>
      <c r="Q43" s="85"/>
      <c r="R43" s="106" t="s">
        <v>760</v>
      </c>
      <c r="S43" s="99"/>
      <c r="BC43" s="143"/>
    </row>
    <row r="44" spans="1:60" s="139" customFormat="1" ht="13.5" customHeight="1">
      <c r="A44" s="72" t="s">
        <v>24</v>
      </c>
      <c r="B44" s="114">
        <v>7752</v>
      </c>
      <c r="C44" s="111" t="s">
        <v>44</v>
      </c>
      <c r="D44" s="140" t="s">
        <v>819</v>
      </c>
      <c r="E44" s="10" t="s">
        <v>27</v>
      </c>
      <c r="F44" s="72"/>
      <c r="G44" s="146"/>
      <c r="H44" s="117" t="s">
        <v>29</v>
      </c>
      <c r="I44" s="112"/>
      <c r="J44" s="72" t="s">
        <v>759</v>
      </c>
      <c r="K44" s="85"/>
      <c r="L44" s="141"/>
      <c r="M44" s="122"/>
      <c r="N44" s="130">
        <v>40981</v>
      </c>
      <c r="O44" s="130"/>
      <c r="P44" s="130"/>
      <c r="Q44" s="85"/>
      <c r="R44" s="106" t="s">
        <v>760</v>
      </c>
      <c r="S44" s="99"/>
      <c r="BC44" s="143"/>
    </row>
    <row r="45" spans="1:60" s="139" customFormat="1" ht="13.5" customHeight="1">
      <c r="A45" s="72" t="s">
        <v>24</v>
      </c>
      <c r="B45" s="114">
        <v>7763</v>
      </c>
      <c r="C45" s="111" t="s">
        <v>415</v>
      </c>
      <c r="D45" s="140" t="s">
        <v>819</v>
      </c>
      <c r="E45" s="10" t="s">
        <v>755</v>
      </c>
      <c r="F45" s="72"/>
      <c r="G45" s="146"/>
      <c r="H45" s="117" t="s">
        <v>413</v>
      </c>
      <c r="I45" s="112"/>
      <c r="J45" s="72" t="s">
        <v>759</v>
      </c>
      <c r="K45" s="85"/>
      <c r="L45" s="141"/>
      <c r="M45" s="122"/>
      <c r="N45" s="130">
        <v>41164</v>
      </c>
      <c r="O45" s="130"/>
      <c r="P45" s="130"/>
      <c r="Q45" s="85"/>
      <c r="R45" s="106" t="s">
        <v>756</v>
      </c>
      <c r="S45" s="99"/>
      <c r="AP45" s="104"/>
      <c r="AQ45" s="104"/>
      <c r="AR45" s="104"/>
      <c r="AS45" s="104"/>
      <c r="AT45" s="104"/>
      <c r="AU45" s="104"/>
      <c r="AV45" s="104"/>
      <c r="AW45" s="104"/>
      <c r="AX45" s="104"/>
      <c r="AY45" s="104"/>
      <c r="AZ45" s="104"/>
      <c r="BA45" s="104"/>
      <c r="BB45" s="104"/>
      <c r="BC45" s="104"/>
      <c r="BD45" s="104"/>
      <c r="BE45" s="104"/>
      <c r="BF45" s="104"/>
      <c r="BG45" s="104"/>
      <c r="BH45" s="104"/>
    </row>
    <row r="46" spans="1:60" s="139" customFormat="1" ht="13.5" customHeight="1">
      <c r="A46" s="72" t="s">
        <v>24</v>
      </c>
      <c r="B46" s="72">
        <v>8149</v>
      </c>
      <c r="C46" s="94" t="s">
        <v>81</v>
      </c>
      <c r="D46" s="140" t="s">
        <v>82</v>
      </c>
      <c r="E46" s="10" t="s">
        <v>58</v>
      </c>
      <c r="F46" s="72" t="s">
        <v>28</v>
      </c>
      <c r="G46" s="146"/>
      <c r="H46" s="72" t="s">
        <v>49</v>
      </c>
      <c r="I46" s="72"/>
      <c r="J46" s="72" t="s">
        <v>30</v>
      </c>
      <c r="K46" s="85"/>
      <c r="L46" s="141"/>
      <c r="M46" s="122"/>
      <c r="N46" s="130" t="s">
        <v>83</v>
      </c>
      <c r="O46" s="130"/>
      <c r="P46" s="130"/>
      <c r="Q46" s="85">
        <v>335.19</v>
      </c>
      <c r="R46" s="106" t="s">
        <v>84</v>
      </c>
      <c r="S46" s="99"/>
      <c r="T46" s="83"/>
      <c r="AU46" s="104"/>
      <c r="AV46" s="104"/>
      <c r="AW46" s="104"/>
      <c r="AX46" s="104"/>
      <c r="AY46" s="104"/>
      <c r="AZ46" s="104"/>
      <c r="BA46" s="104"/>
      <c r="BB46" s="104"/>
      <c r="BC46" s="104"/>
      <c r="BD46" s="104"/>
      <c r="BE46" s="104"/>
      <c r="BF46" s="104"/>
      <c r="BG46" s="104"/>
      <c r="BH46" s="104"/>
    </row>
    <row r="47" spans="1:60" s="139" customFormat="1" ht="13.5" customHeight="1">
      <c r="A47" s="72" t="s">
        <v>24</v>
      </c>
      <c r="B47" s="114">
        <v>8172</v>
      </c>
      <c r="C47" s="111" t="s">
        <v>65</v>
      </c>
      <c r="D47" s="140" t="s">
        <v>819</v>
      </c>
      <c r="E47" s="10" t="s">
        <v>755</v>
      </c>
      <c r="F47" s="72"/>
      <c r="G47" s="146"/>
      <c r="H47" s="117" t="s">
        <v>37</v>
      </c>
      <c r="I47" s="112"/>
      <c r="J47" s="72" t="s">
        <v>759</v>
      </c>
      <c r="K47" s="85"/>
      <c r="L47" s="141"/>
      <c r="M47" s="122"/>
      <c r="N47" s="130">
        <v>41275</v>
      </c>
      <c r="O47" s="130"/>
      <c r="P47" s="130"/>
      <c r="Q47" s="85"/>
      <c r="R47" s="106" t="s">
        <v>756</v>
      </c>
      <c r="S47" s="99"/>
    </row>
    <row r="48" spans="1:60" s="139" customFormat="1" ht="13.5" customHeight="1">
      <c r="A48" s="72" t="s">
        <v>24</v>
      </c>
      <c r="B48" s="114">
        <v>8240</v>
      </c>
      <c r="C48" s="111" t="s">
        <v>54</v>
      </c>
      <c r="D48" s="140" t="s">
        <v>819</v>
      </c>
      <c r="E48" s="10" t="s">
        <v>27</v>
      </c>
      <c r="F48" s="72"/>
      <c r="G48" s="146"/>
      <c r="H48" s="117" t="s">
        <v>49</v>
      </c>
      <c r="I48" s="112"/>
      <c r="J48" s="72" t="s">
        <v>759</v>
      </c>
      <c r="K48" s="85"/>
      <c r="L48" s="141"/>
      <c r="M48" s="122"/>
      <c r="N48" s="130">
        <v>41275</v>
      </c>
      <c r="O48" s="130"/>
      <c r="P48" s="130"/>
      <c r="Q48" s="85"/>
      <c r="R48" s="106" t="s">
        <v>760</v>
      </c>
      <c r="S48" s="99"/>
      <c r="BC48" s="143"/>
    </row>
    <row r="49" spans="1:90" s="83" customFormat="1" ht="14" customHeight="1">
      <c r="A49" s="72" t="s">
        <v>24</v>
      </c>
      <c r="B49" s="72">
        <v>8358</v>
      </c>
      <c r="C49" s="94" t="s">
        <v>73</v>
      </c>
      <c r="D49" s="140" t="s">
        <v>74</v>
      </c>
      <c r="E49" s="10" t="s">
        <v>41</v>
      </c>
      <c r="F49" s="72" t="s">
        <v>36</v>
      </c>
      <c r="G49" s="146"/>
      <c r="H49" s="72" t="s">
        <v>49</v>
      </c>
      <c r="I49" s="72"/>
      <c r="J49" s="72" t="s">
        <v>30</v>
      </c>
      <c r="K49" s="85"/>
      <c r="L49" s="141"/>
      <c r="M49" s="122"/>
      <c r="N49" s="130" t="s">
        <v>75</v>
      </c>
      <c r="O49" s="130"/>
      <c r="P49" s="130"/>
      <c r="Q49" s="85">
        <v>50.738999999999997</v>
      </c>
      <c r="R49" s="106" t="s">
        <v>76</v>
      </c>
      <c r="S49" s="99"/>
      <c r="U49" s="139"/>
      <c r="V49" s="139"/>
      <c r="W49" s="139"/>
      <c r="X49" s="139"/>
      <c r="Y49" s="139"/>
      <c r="Z49" s="139"/>
      <c r="AA49" s="139"/>
      <c r="AB49" s="139"/>
      <c r="AC49" s="139"/>
      <c r="AD49" s="139"/>
      <c r="AE49" s="139"/>
      <c r="AF49" s="139"/>
      <c r="AG49" s="139"/>
      <c r="AH49" s="139"/>
      <c r="AI49" s="139"/>
      <c r="AJ49" s="139"/>
      <c r="AK49" s="139"/>
      <c r="AL49" s="139"/>
      <c r="AM49" s="139"/>
      <c r="AN49" s="139"/>
      <c r="AO49" s="139"/>
      <c r="AP49" s="139"/>
      <c r="AQ49" s="139"/>
      <c r="AR49" s="139"/>
      <c r="AS49" s="139"/>
      <c r="AT49" s="139"/>
      <c r="AU49" s="145"/>
      <c r="AV49" s="145"/>
      <c r="AW49" s="145"/>
      <c r="AX49" s="145"/>
      <c r="AY49" s="145"/>
      <c r="AZ49" s="145"/>
      <c r="BA49" s="145"/>
      <c r="BB49" s="145"/>
      <c r="BC49" s="145"/>
      <c r="BD49" s="145"/>
      <c r="BE49" s="145"/>
      <c r="BF49" s="145"/>
      <c r="BG49" s="145"/>
      <c r="BH49" s="145"/>
      <c r="BI49" s="139"/>
      <c r="BJ49" s="139"/>
      <c r="BK49" s="139"/>
      <c r="BL49" s="139"/>
      <c r="BM49" s="139"/>
      <c r="BN49" s="139"/>
      <c r="BO49" s="139"/>
      <c r="BP49" s="139"/>
      <c r="BQ49" s="139"/>
      <c r="BR49" s="139"/>
      <c r="BS49" s="139"/>
      <c r="BT49" s="139"/>
      <c r="BU49" s="139"/>
      <c r="BV49" s="139"/>
      <c r="BW49" s="139"/>
      <c r="BX49" s="139"/>
      <c r="BY49" s="139"/>
      <c r="BZ49" s="139"/>
      <c r="CA49" s="139"/>
      <c r="CB49" s="139"/>
      <c r="CC49" s="139"/>
      <c r="CD49" s="139"/>
      <c r="CE49" s="139"/>
      <c r="CF49" s="139"/>
      <c r="CG49" s="139"/>
      <c r="CH49" s="139"/>
      <c r="CI49" s="139"/>
      <c r="CJ49" s="139"/>
      <c r="CK49" s="139"/>
      <c r="CL49" s="139"/>
    </row>
    <row r="50" spans="1:90" s="145" customFormat="1" ht="14" customHeight="1">
      <c r="A50" s="72" t="s">
        <v>24</v>
      </c>
      <c r="B50" s="72">
        <v>8725</v>
      </c>
      <c r="C50" s="100" t="s">
        <v>589</v>
      </c>
      <c r="D50" s="140" t="s">
        <v>590</v>
      </c>
      <c r="E50" s="10" t="s">
        <v>155</v>
      </c>
      <c r="F50" s="72" t="s">
        <v>36</v>
      </c>
      <c r="G50" s="146"/>
      <c r="H50" s="72" t="s">
        <v>37</v>
      </c>
      <c r="I50" s="99"/>
      <c r="J50" s="72" t="s">
        <v>591</v>
      </c>
      <c r="K50" s="85"/>
      <c r="L50" s="141"/>
      <c r="M50" s="122"/>
      <c r="N50" s="130" t="s">
        <v>145</v>
      </c>
      <c r="O50" s="130">
        <v>42370</v>
      </c>
      <c r="P50" s="130"/>
      <c r="Q50" s="85"/>
      <c r="R50" s="106" t="s">
        <v>50</v>
      </c>
      <c r="S50" s="99"/>
      <c r="T50" s="83"/>
      <c r="U50" s="139"/>
      <c r="V50" s="139"/>
      <c r="W50" s="139"/>
      <c r="X50" s="139"/>
      <c r="Y50" s="139"/>
      <c r="Z50" s="139"/>
      <c r="AA50" s="139"/>
      <c r="AB50" s="139"/>
      <c r="AC50" s="139"/>
      <c r="AD50" s="139"/>
      <c r="AE50" s="139"/>
      <c r="AF50" s="139"/>
      <c r="AG50" s="139"/>
      <c r="AH50" s="139"/>
      <c r="AI50" s="139"/>
      <c r="AJ50" s="139"/>
      <c r="AK50" s="139"/>
      <c r="AL50" s="139"/>
      <c r="AM50" s="139"/>
      <c r="AN50" s="139"/>
      <c r="AO50" s="139"/>
      <c r="AP50" s="139"/>
      <c r="AQ50" s="139"/>
      <c r="AR50" s="139"/>
      <c r="AS50" s="139"/>
      <c r="AT50" s="139"/>
      <c r="BI50" s="139"/>
      <c r="BJ50" s="139"/>
      <c r="BK50" s="139"/>
      <c r="BL50" s="139"/>
      <c r="BM50" s="139"/>
      <c r="BN50" s="139"/>
      <c r="BO50" s="139"/>
      <c r="BP50" s="139"/>
      <c r="BQ50" s="139"/>
      <c r="BR50" s="139"/>
      <c r="BS50" s="139"/>
      <c r="BT50" s="139"/>
      <c r="BU50" s="139"/>
      <c r="BV50" s="139"/>
      <c r="BW50" s="139"/>
      <c r="BX50" s="139"/>
      <c r="BY50" s="139"/>
      <c r="BZ50" s="139"/>
      <c r="CA50" s="139"/>
      <c r="CB50" s="139"/>
      <c r="CC50" s="139"/>
      <c r="CD50" s="139"/>
      <c r="CE50" s="139"/>
      <c r="CF50" s="139"/>
      <c r="CG50" s="139"/>
      <c r="CH50" s="139"/>
      <c r="CI50" s="139"/>
      <c r="CJ50" s="139"/>
      <c r="CK50" s="139"/>
      <c r="CL50" s="139"/>
    </row>
    <row r="51" spans="1:90" s="139" customFormat="1" ht="17.25" customHeight="1">
      <c r="A51" s="72" t="s">
        <v>24</v>
      </c>
      <c r="B51" s="114">
        <v>10403</v>
      </c>
      <c r="C51" s="113" t="s">
        <v>117</v>
      </c>
      <c r="D51" s="102" t="s">
        <v>819</v>
      </c>
      <c r="E51" s="10" t="s">
        <v>762</v>
      </c>
      <c r="F51" s="72"/>
      <c r="G51" s="146"/>
      <c r="H51" s="117" t="s">
        <v>37</v>
      </c>
      <c r="I51" s="112"/>
      <c r="J51" s="109" t="s">
        <v>759</v>
      </c>
      <c r="K51" s="141"/>
      <c r="L51" s="141"/>
      <c r="M51" s="122"/>
      <c r="N51" s="130">
        <v>41215</v>
      </c>
      <c r="O51" s="130"/>
      <c r="P51" s="130"/>
      <c r="Q51" s="85"/>
      <c r="R51" s="106" t="s">
        <v>757</v>
      </c>
      <c r="S51" s="99"/>
    </row>
    <row r="52" spans="1:90" s="139" customFormat="1" ht="14.25" customHeight="1">
      <c r="A52" s="72" t="s">
        <v>24</v>
      </c>
      <c r="B52" s="114">
        <v>10406</v>
      </c>
      <c r="C52" s="113" t="s">
        <v>33</v>
      </c>
      <c r="D52" s="102" t="s">
        <v>819</v>
      </c>
      <c r="E52" s="10" t="s">
        <v>762</v>
      </c>
      <c r="F52" s="72"/>
      <c r="G52" s="146"/>
      <c r="H52" s="117" t="s">
        <v>37</v>
      </c>
      <c r="I52" s="112"/>
      <c r="J52" s="105" t="s">
        <v>759</v>
      </c>
      <c r="K52" s="141"/>
      <c r="L52" s="141"/>
      <c r="M52" s="122"/>
      <c r="N52" s="130">
        <v>41179</v>
      </c>
      <c r="O52" s="130"/>
      <c r="P52" s="130"/>
      <c r="Q52" s="141"/>
      <c r="R52" s="106" t="s">
        <v>757</v>
      </c>
      <c r="S52" s="99"/>
    </row>
    <row r="53" spans="1:90" s="144" customFormat="1" ht="12.75" customHeight="1">
      <c r="A53" s="72" t="s">
        <v>24</v>
      </c>
      <c r="B53" s="114">
        <v>10419</v>
      </c>
      <c r="C53" s="113" t="s">
        <v>119</v>
      </c>
      <c r="D53" s="102" t="s">
        <v>819</v>
      </c>
      <c r="E53" s="10" t="s">
        <v>762</v>
      </c>
      <c r="F53" s="72"/>
      <c r="G53" s="146"/>
      <c r="H53" s="117" t="s">
        <v>37</v>
      </c>
      <c r="I53" s="112"/>
      <c r="J53" s="105" t="s">
        <v>759</v>
      </c>
      <c r="K53" s="141"/>
      <c r="L53" s="141"/>
      <c r="M53" s="123"/>
      <c r="N53" s="130">
        <v>41179</v>
      </c>
      <c r="O53" s="130"/>
      <c r="P53" s="130"/>
      <c r="Q53" s="141"/>
      <c r="R53" s="106" t="s">
        <v>757</v>
      </c>
      <c r="S53" s="99"/>
      <c r="T53" s="139"/>
      <c r="U53" s="139"/>
      <c r="V53" s="139"/>
      <c r="W53" s="139"/>
      <c r="X53" s="139"/>
      <c r="Y53" s="139"/>
      <c r="Z53" s="139"/>
      <c r="AA53" s="139"/>
      <c r="AB53" s="139"/>
      <c r="AC53" s="139"/>
      <c r="AD53" s="139"/>
      <c r="AE53" s="139"/>
      <c r="AF53" s="139"/>
      <c r="AG53" s="139"/>
      <c r="AH53" s="139"/>
      <c r="AI53" s="139"/>
      <c r="AJ53" s="139"/>
      <c r="AK53" s="139"/>
      <c r="AL53" s="139"/>
      <c r="AM53" s="139"/>
      <c r="AN53" s="139"/>
      <c r="AO53" s="139"/>
      <c r="AP53" s="139"/>
      <c r="AQ53" s="139"/>
      <c r="AR53" s="139"/>
      <c r="AS53" s="139"/>
      <c r="AT53" s="139"/>
      <c r="AU53" s="139"/>
      <c r="AV53" s="139"/>
      <c r="AW53" s="139"/>
      <c r="AX53" s="139"/>
      <c r="AY53" s="139"/>
      <c r="AZ53" s="139"/>
      <c r="BA53" s="139"/>
      <c r="BB53" s="139"/>
      <c r="BC53" s="139"/>
      <c r="BD53" s="139"/>
      <c r="BE53" s="139"/>
      <c r="BF53" s="139"/>
      <c r="BG53" s="139"/>
      <c r="BH53" s="139"/>
      <c r="BI53" s="139"/>
      <c r="BJ53" s="139"/>
      <c r="BK53" s="139"/>
      <c r="BL53" s="139"/>
      <c r="BM53" s="139"/>
      <c r="BN53" s="139"/>
      <c r="BO53" s="139"/>
      <c r="BP53" s="139"/>
      <c r="BQ53" s="139"/>
      <c r="BR53" s="139"/>
      <c r="BS53" s="139"/>
      <c r="BT53" s="139"/>
      <c r="BU53" s="139"/>
      <c r="BV53" s="139"/>
      <c r="BW53" s="139"/>
      <c r="BX53" s="139"/>
      <c r="BY53" s="139"/>
      <c r="BZ53" s="139"/>
      <c r="CA53" s="139"/>
      <c r="CB53" s="139"/>
      <c r="CC53" s="139"/>
      <c r="CD53" s="139"/>
      <c r="CE53" s="139"/>
      <c r="CF53" s="139"/>
      <c r="CG53" s="139"/>
      <c r="CH53" s="139"/>
      <c r="CI53" s="139"/>
      <c r="CJ53" s="139"/>
      <c r="CK53" s="139"/>
      <c r="CL53" s="139"/>
    </row>
    <row r="54" spans="1:90" s="139" customFormat="1" ht="12.75" customHeight="1">
      <c r="A54" s="72" t="s">
        <v>24</v>
      </c>
      <c r="B54" s="118">
        <v>11087</v>
      </c>
      <c r="C54" s="101" t="s">
        <v>39</v>
      </c>
      <c r="D54" s="102"/>
      <c r="E54" s="10" t="s">
        <v>763</v>
      </c>
      <c r="F54" s="72"/>
      <c r="G54" s="146"/>
      <c r="H54" s="118" t="s">
        <v>42</v>
      </c>
      <c r="I54" s="146"/>
      <c r="J54" s="118" t="s">
        <v>759</v>
      </c>
      <c r="K54" s="120"/>
      <c r="L54" s="141"/>
      <c r="M54" s="125"/>
      <c r="N54" s="130">
        <v>41180</v>
      </c>
      <c r="O54" s="130">
        <v>41211</v>
      </c>
      <c r="P54" s="130"/>
      <c r="Q54" s="85">
        <v>239</v>
      </c>
      <c r="R54" s="72" t="s">
        <v>764</v>
      </c>
      <c r="S54" s="99"/>
      <c r="T54" s="83"/>
      <c r="AP54" s="145"/>
      <c r="AQ54" s="145"/>
      <c r="AR54" s="145"/>
      <c r="AS54" s="145"/>
      <c r="AT54" s="145"/>
      <c r="AU54" s="145"/>
      <c r="AV54" s="145"/>
      <c r="AW54" s="145"/>
      <c r="AX54" s="145"/>
      <c r="AY54" s="145"/>
      <c r="AZ54" s="145"/>
      <c r="BA54" s="145"/>
      <c r="BB54" s="145"/>
      <c r="BC54" s="145"/>
      <c r="BD54" s="145"/>
      <c r="BE54" s="145"/>
      <c r="BF54" s="145"/>
      <c r="BG54" s="145"/>
      <c r="BH54" s="145"/>
    </row>
    <row r="55" spans="1:90" s="139" customFormat="1" ht="12.75" customHeight="1">
      <c r="A55" s="72" t="s">
        <v>24</v>
      </c>
      <c r="B55" s="114">
        <v>11134</v>
      </c>
      <c r="C55" s="113" t="s">
        <v>81</v>
      </c>
      <c r="D55" s="102" t="s">
        <v>819</v>
      </c>
      <c r="E55" s="10" t="s">
        <v>755</v>
      </c>
      <c r="F55" s="72"/>
      <c r="G55" s="146"/>
      <c r="H55" s="117" t="s">
        <v>49</v>
      </c>
      <c r="I55" s="112"/>
      <c r="J55" s="105" t="s">
        <v>759</v>
      </c>
      <c r="K55" s="141"/>
      <c r="L55" s="141"/>
      <c r="M55" s="123"/>
      <c r="N55" s="130">
        <v>42370</v>
      </c>
      <c r="O55" s="130"/>
      <c r="P55" s="130"/>
      <c r="Q55" s="141"/>
      <c r="R55" s="106" t="s">
        <v>756</v>
      </c>
      <c r="S55" s="138"/>
      <c r="BC55" s="143"/>
    </row>
    <row r="56" spans="1:90" s="139" customFormat="1" ht="12.75" customHeight="1">
      <c r="A56" s="72" t="s">
        <v>24</v>
      </c>
      <c r="B56" s="114">
        <v>11306</v>
      </c>
      <c r="C56" s="113" t="s">
        <v>114</v>
      </c>
      <c r="D56" s="102" t="s">
        <v>819</v>
      </c>
      <c r="E56" s="10" t="s">
        <v>762</v>
      </c>
      <c r="F56" s="72"/>
      <c r="G56" s="146"/>
      <c r="H56" s="116" t="s">
        <v>37</v>
      </c>
      <c r="I56" s="104"/>
      <c r="J56" s="109" t="s">
        <v>759</v>
      </c>
      <c r="K56" s="141"/>
      <c r="L56" s="141"/>
      <c r="M56" s="123"/>
      <c r="N56" s="130">
        <v>41215</v>
      </c>
      <c r="O56" s="130"/>
      <c r="P56" s="130"/>
      <c r="Q56" s="141"/>
      <c r="R56" s="106" t="s">
        <v>757</v>
      </c>
      <c r="S56" s="138"/>
    </row>
    <row r="57" spans="1:90" s="139" customFormat="1" ht="13.5" customHeight="1">
      <c r="A57" s="72" t="s">
        <v>24</v>
      </c>
      <c r="B57" s="114">
        <v>11450</v>
      </c>
      <c r="C57" s="113" t="s">
        <v>68</v>
      </c>
      <c r="D57" s="102" t="s">
        <v>819</v>
      </c>
      <c r="E57" s="10" t="s">
        <v>755</v>
      </c>
      <c r="F57" s="72"/>
      <c r="G57" s="146"/>
      <c r="H57" s="117" t="s">
        <v>70</v>
      </c>
      <c r="I57" s="112"/>
      <c r="J57" s="109" t="s">
        <v>759</v>
      </c>
      <c r="K57" s="141"/>
      <c r="L57" s="141"/>
      <c r="M57" s="123"/>
      <c r="N57" s="130">
        <v>42005</v>
      </c>
      <c r="O57" s="130"/>
      <c r="P57" s="130"/>
      <c r="Q57" s="141"/>
      <c r="R57" s="106" t="s">
        <v>756</v>
      </c>
      <c r="S57" s="138"/>
      <c r="AP57" s="144"/>
      <c r="AQ57" s="144"/>
      <c r="AR57" s="144"/>
      <c r="AS57" s="144"/>
      <c r="AT57" s="144"/>
      <c r="AU57" s="144"/>
      <c r="AV57" s="144"/>
      <c r="AW57" s="144"/>
      <c r="AX57" s="144"/>
      <c r="AY57" s="144"/>
      <c r="AZ57" s="144"/>
      <c r="BA57" s="144"/>
      <c r="BB57" s="144"/>
      <c r="BC57" s="144"/>
      <c r="BD57" s="144"/>
      <c r="BE57" s="144"/>
      <c r="BF57" s="144"/>
      <c r="BG57" s="144"/>
      <c r="BH57" s="144"/>
    </row>
    <row r="58" spans="1:90" s="139" customFormat="1" ht="14.25" customHeight="1">
      <c r="A58" s="72" t="s">
        <v>24</v>
      </c>
      <c r="B58" s="72">
        <v>12187</v>
      </c>
      <c r="C58" s="101" t="s">
        <v>592</v>
      </c>
      <c r="D58" s="99" t="s">
        <v>593</v>
      </c>
      <c r="E58" s="10" t="s">
        <v>130</v>
      </c>
      <c r="F58" s="72" t="s">
        <v>28</v>
      </c>
      <c r="G58" s="146"/>
      <c r="H58" s="72" t="s">
        <v>37</v>
      </c>
      <c r="I58" s="99"/>
      <c r="J58" s="72" t="s">
        <v>591</v>
      </c>
      <c r="K58" s="85"/>
      <c r="L58" s="141"/>
      <c r="M58" s="125"/>
      <c r="N58" s="130" t="s">
        <v>145</v>
      </c>
      <c r="O58" s="130">
        <v>41334</v>
      </c>
      <c r="P58" s="130"/>
      <c r="Q58" s="85"/>
      <c r="R58" s="72" t="s">
        <v>650</v>
      </c>
      <c r="S58" s="99"/>
      <c r="T58" s="83"/>
      <c r="AU58" s="145"/>
      <c r="AV58" s="145"/>
      <c r="AW58" s="145"/>
      <c r="AX58" s="145"/>
      <c r="AY58" s="145"/>
      <c r="AZ58" s="145"/>
      <c r="BA58" s="145"/>
      <c r="BB58" s="145"/>
      <c r="BC58" s="145"/>
      <c r="BD58" s="145"/>
      <c r="BE58" s="145"/>
      <c r="BF58" s="145"/>
      <c r="BG58" s="145"/>
      <c r="BH58" s="145"/>
    </row>
    <row r="59" spans="1:90" s="83" customFormat="1" ht="14" customHeight="1">
      <c r="A59" s="72" t="s">
        <v>102</v>
      </c>
      <c r="B59" s="72"/>
      <c r="C59" s="94" t="s">
        <v>473</v>
      </c>
      <c r="D59" s="83" t="s">
        <v>474</v>
      </c>
      <c r="E59" s="10" t="s">
        <v>475</v>
      </c>
      <c r="F59" s="19" t="s">
        <v>28</v>
      </c>
      <c r="G59" s="19"/>
      <c r="H59" s="72" t="s">
        <v>413</v>
      </c>
      <c r="I59" s="72"/>
      <c r="J59" s="72"/>
      <c r="K59" s="85">
        <v>2400</v>
      </c>
      <c r="L59" s="85">
        <v>500</v>
      </c>
      <c r="M59" s="126"/>
      <c r="N59" s="130">
        <v>39814</v>
      </c>
      <c r="O59" s="130"/>
      <c r="P59" s="130"/>
      <c r="Q59" s="121">
        <v>2</v>
      </c>
      <c r="R59" s="72"/>
      <c r="S59" s="91"/>
      <c r="T59" s="138"/>
      <c r="U59" s="87"/>
      <c r="V59" s="87"/>
      <c r="W59" s="87"/>
      <c r="X59" s="87"/>
      <c r="Y59" s="87"/>
      <c r="Z59" s="87"/>
      <c r="AA59" s="87"/>
      <c r="AB59" s="87"/>
      <c r="AC59" s="87"/>
      <c r="AD59" s="87"/>
      <c r="AE59" s="87"/>
      <c r="AF59" s="87"/>
      <c r="AG59" s="87"/>
      <c r="AH59" s="87"/>
      <c r="AI59" s="87"/>
      <c r="AJ59" s="87"/>
      <c r="AK59" s="87"/>
      <c r="AL59" s="87"/>
      <c r="AM59" s="87"/>
      <c r="AN59" s="87"/>
      <c r="AO59" s="87"/>
      <c r="AP59" s="87"/>
      <c r="AQ59" s="87"/>
      <c r="AR59" s="87"/>
      <c r="AS59" s="87"/>
      <c r="AT59" s="87"/>
      <c r="AU59" s="87"/>
      <c r="AV59" s="87"/>
      <c r="AW59" s="87"/>
      <c r="AX59" s="87"/>
      <c r="AY59" s="87"/>
      <c r="AZ59" s="87"/>
      <c r="BA59" s="87"/>
      <c r="BB59" s="87"/>
      <c r="BC59" s="87"/>
      <c r="BD59" s="87"/>
      <c r="BE59" s="87"/>
      <c r="BF59" s="87"/>
      <c r="BG59" s="87"/>
      <c r="BH59" s="87"/>
    </row>
    <row r="60" spans="1:90" s="83" customFormat="1" ht="14" customHeight="1">
      <c r="A60" s="72" t="s">
        <v>102</v>
      </c>
      <c r="B60" s="72">
        <v>42784</v>
      </c>
      <c r="C60" s="94" t="s">
        <v>157</v>
      </c>
      <c r="D60" s="83" t="s">
        <v>158</v>
      </c>
      <c r="E60" s="10" t="s">
        <v>159</v>
      </c>
      <c r="F60" s="10" t="s">
        <v>36</v>
      </c>
      <c r="G60" s="10"/>
      <c r="H60" s="72" t="s">
        <v>160</v>
      </c>
      <c r="I60" s="72" t="s">
        <v>161</v>
      </c>
      <c r="J60" s="72"/>
      <c r="K60" s="85">
        <v>35.4</v>
      </c>
      <c r="L60" s="85">
        <v>7</v>
      </c>
      <c r="M60" s="126">
        <f>L60/K60</f>
        <v>0.19774011299435029</v>
      </c>
      <c r="N60" s="130">
        <v>40544</v>
      </c>
      <c r="O60" s="130"/>
      <c r="P60" s="130"/>
      <c r="Q60" s="85"/>
      <c r="R60" s="72"/>
      <c r="S60" s="82"/>
      <c r="T60" s="148"/>
    </row>
    <row r="61" spans="1:90" s="83" customFormat="1" ht="14" customHeight="1">
      <c r="A61" s="72" t="s">
        <v>102</v>
      </c>
      <c r="B61" s="72" t="s">
        <v>107</v>
      </c>
      <c r="C61" s="94" t="s">
        <v>108</v>
      </c>
      <c r="D61" s="140" t="s">
        <v>109</v>
      </c>
      <c r="E61" s="10" t="s">
        <v>110</v>
      </c>
      <c r="F61" s="19" t="s">
        <v>28</v>
      </c>
      <c r="G61" s="19"/>
      <c r="H61" s="72" t="s">
        <v>29</v>
      </c>
      <c r="I61" s="72" t="s">
        <v>106</v>
      </c>
      <c r="J61" s="72"/>
      <c r="K61" s="85"/>
      <c r="L61" s="85">
        <v>20</v>
      </c>
      <c r="M61" s="126"/>
      <c r="N61" s="130">
        <v>40774</v>
      </c>
      <c r="O61" s="130">
        <v>41453</v>
      </c>
      <c r="P61" s="130"/>
      <c r="Q61" s="121"/>
      <c r="R61" s="72"/>
      <c r="S61" s="149"/>
      <c r="T61" s="138"/>
    </row>
    <row r="62" spans="1:90" s="83" customFormat="1" ht="14" customHeight="1">
      <c r="A62" s="72" t="s">
        <v>102</v>
      </c>
      <c r="B62" s="72" t="s">
        <v>146</v>
      </c>
      <c r="C62" s="94" t="s">
        <v>147</v>
      </c>
      <c r="D62" s="140" t="s">
        <v>148</v>
      </c>
      <c r="E62" s="10" t="s">
        <v>27</v>
      </c>
      <c r="F62" s="72" t="s">
        <v>28</v>
      </c>
      <c r="G62" s="72"/>
      <c r="H62" s="72" t="s">
        <v>149</v>
      </c>
      <c r="I62" s="72" t="s">
        <v>150</v>
      </c>
      <c r="J62" s="72"/>
      <c r="K62" s="85">
        <v>228.5</v>
      </c>
      <c r="L62" s="85">
        <v>25</v>
      </c>
      <c r="M62" s="126">
        <f t="shared" ref="M62" si="0">L62/K62</f>
        <v>0.10940919037199125</v>
      </c>
      <c r="N62" s="130">
        <v>40834</v>
      </c>
      <c r="O62" s="130">
        <v>41908</v>
      </c>
      <c r="P62" s="130">
        <v>44377</v>
      </c>
      <c r="Q62" s="121"/>
      <c r="R62" s="72"/>
      <c r="S62" s="149"/>
      <c r="T62" s="138"/>
    </row>
    <row r="63" spans="1:90" s="83" customFormat="1" ht="14" customHeight="1">
      <c r="A63" s="72" t="s">
        <v>102</v>
      </c>
      <c r="B63" s="72" t="s">
        <v>170</v>
      </c>
      <c r="C63" s="94" t="s">
        <v>171</v>
      </c>
      <c r="D63" s="83" t="s">
        <v>172</v>
      </c>
      <c r="E63" s="10" t="s">
        <v>110</v>
      </c>
      <c r="F63" s="10" t="s">
        <v>28</v>
      </c>
      <c r="G63" s="10"/>
      <c r="H63" s="72" t="s">
        <v>173</v>
      </c>
      <c r="I63" s="72" t="s">
        <v>174</v>
      </c>
      <c r="J63" s="72"/>
      <c r="K63" s="85"/>
      <c r="L63" s="85">
        <v>0.99750000000000005</v>
      </c>
      <c r="M63" s="126"/>
      <c r="N63" s="130">
        <v>40909</v>
      </c>
      <c r="O63" s="130"/>
      <c r="P63" s="130"/>
      <c r="Q63" s="85"/>
      <c r="R63" s="72"/>
      <c r="S63" s="149" t="s">
        <v>175</v>
      </c>
      <c r="T63" s="148"/>
    </row>
    <row r="64" spans="1:90" s="83" customFormat="1" ht="14" customHeight="1">
      <c r="A64" s="72" t="s">
        <v>102</v>
      </c>
      <c r="B64" s="72"/>
      <c r="C64" s="83" t="s">
        <v>176</v>
      </c>
      <c r="D64" s="83" t="s">
        <v>804</v>
      </c>
      <c r="E64" s="10" t="s">
        <v>110</v>
      </c>
      <c r="F64" s="10" t="s">
        <v>28</v>
      </c>
      <c r="G64" s="10"/>
      <c r="H64" s="72" t="s">
        <v>173</v>
      </c>
      <c r="I64" s="72" t="s">
        <v>177</v>
      </c>
      <c r="J64" s="72"/>
      <c r="K64" s="85"/>
      <c r="L64" s="85">
        <v>35</v>
      </c>
      <c r="M64" s="126"/>
      <c r="N64" s="130">
        <v>40909</v>
      </c>
      <c r="O64" s="130"/>
      <c r="P64" s="130"/>
      <c r="Q64" s="85"/>
      <c r="R64" s="72"/>
      <c r="S64" s="149"/>
      <c r="T64" s="148"/>
    </row>
    <row r="65" spans="1:60" s="83" customFormat="1" ht="14" customHeight="1">
      <c r="A65" s="72" t="s">
        <v>102</v>
      </c>
      <c r="B65" s="72" t="s">
        <v>178</v>
      </c>
      <c r="C65" s="94" t="s">
        <v>179</v>
      </c>
      <c r="D65" s="83" t="s">
        <v>180</v>
      </c>
      <c r="E65" s="10" t="s">
        <v>126</v>
      </c>
      <c r="F65" s="10" t="s">
        <v>36</v>
      </c>
      <c r="G65" s="10"/>
      <c r="H65" s="72" t="s">
        <v>149</v>
      </c>
      <c r="I65" s="72" t="s">
        <v>152</v>
      </c>
      <c r="J65" s="72"/>
      <c r="K65" s="85"/>
      <c r="L65" s="85">
        <v>195</v>
      </c>
      <c r="M65" s="126"/>
      <c r="N65" s="130">
        <v>40909</v>
      </c>
      <c r="O65" s="130"/>
      <c r="P65" s="130"/>
      <c r="Q65" s="85"/>
      <c r="R65" s="72"/>
      <c r="S65" s="149"/>
      <c r="T65" s="148"/>
    </row>
    <row r="66" spans="1:60" s="83" customFormat="1" ht="14" customHeight="1">
      <c r="A66" s="72" t="s">
        <v>102</v>
      </c>
      <c r="B66" s="131" t="s">
        <v>103</v>
      </c>
      <c r="C66" s="94" t="s">
        <v>104</v>
      </c>
      <c r="D66" s="140" t="s">
        <v>105</v>
      </c>
      <c r="E66" s="10" t="s">
        <v>35</v>
      </c>
      <c r="F66" s="19" t="s">
        <v>36</v>
      </c>
      <c r="G66" s="19"/>
      <c r="H66" s="72" t="s">
        <v>29</v>
      </c>
      <c r="I66" s="72" t="s">
        <v>106</v>
      </c>
      <c r="J66" s="72" t="s">
        <v>30</v>
      </c>
      <c r="K66" s="85">
        <v>40</v>
      </c>
      <c r="L66" s="85">
        <v>40</v>
      </c>
      <c r="M66" s="126">
        <f>L66/K66</f>
        <v>1</v>
      </c>
      <c r="N66" s="130">
        <v>41275</v>
      </c>
      <c r="O66" s="130">
        <v>41640</v>
      </c>
      <c r="P66" s="130">
        <v>42736</v>
      </c>
      <c r="Q66" s="121">
        <v>9.2807999999999993</v>
      </c>
      <c r="R66" s="72"/>
      <c r="S66" s="149"/>
      <c r="T66" s="138"/>
    </row>
    <row r="67" spans="1:60" s="83" customFormat="1" ht="14" customHeight="1">
      <c r="A67" s="72" t="s">
        <v>102</v>
      </c>
      <c r="B67" s="72"/>
      <c r="C67" s="94" t="s">
        <v>153</v>
      </c>
      <c r="D67" s="149" t="s">
        <v>154</v>
      </c>
      <c r="E67" s="10" t="s">
        <v>155</v>
      </c>
      <c r="F67" s="72" t="s">
        <v>28</v>
      </c>
      <c r="G67" s="72"/>
      <c r="H67" s="72" t="s">
        <v>156</v>
      </c>
      <c r="I67" s="72"/>
      <c r="J67" s="72"/>
      <c r="K67" s="85">
        <v>865</v>
      </c>
      <c r="L67" s="85">
        <v>300</v>
      </c>
      <c r="M67" s="126">
        <f>L67/K67</f>
        <v>0.34682080924855491</v>
      </c>
      <c r="N67" s="130">
        <v>41275</v>
      </c>
      <c r="O67" s="130"/>
      <c r="P67" s="130"/>
      <c r="Q67" s="85"/>
      <c r="R67" s="72"/>
      <c r="S67" s="149"/>
      <c r="T67" s="148"/>
    </row>
    <row r="68" spans="1:60" s="83" customFormat="1" ht="14" customHeight="1">
      <c r="A68" s="72" t="s">
        <v>102</v>
      </c>
      <c r="B68" s="72"/>
      <c r="C68" s="95" t="s">
        <v>653</v>
      </c>
      <c r="D68" s="149" t="s">
        <v>184</v>
      </c>
      <c r="E68" s="10" t="s">
        <v>58</v>
      </c>
      <c r="F68" s="72" t="s">
        <v>28</v>
      </c>
      <c r="G68" s="72"/>
      <c r="H68" s="72" t="s">
        <v>151</v>
      </c>
      <c r="I68" s="72" t="s">
        <v>152</v>
      </c>
      <c r="J68" s="72"/>
      <c r="K68" s="85"/>
      <c r="L68" s="85">
        <v>48.95</v>
      </c>
      <c r="M68" s="126"/>
      <c r="N68" s="130">
        <v>41536</v>
      </c>
      <c r="O68" s="130"/>
      <c r="P68" s="130"/>
      <c r="Q68" s="121"/>
      <c r="R68" s="72"/>
      <c r="S68" s="149" t="s">
        <v>652</v>
      </c>
      <c r="T68" s="148"/>
    </row>
    <row r="69" spans="1:60" s="83" customFormat="1" ht="14" customHeight="1">
      <c r="A69" s="72" t="s">
        <v>102</v>
      </c>
      <c r="B69" s="72" t="s">
        <v>185</v>
      </c>
      <c r="C69" s="94" t="s">
        <v>186</v>
      </c>
      <c r="D69" s="83" t="s">
        <v>187</v>
      </c>
      <c r="E69" s="10" t="s">
        <v>58</v>
      </c>
      <c r="F69" s="72" t="s">
        <v>28</v>
      </c>
      <c r="G69" s="72"/>
      <c r="H69" s="72" t="s">
        <v>151</v>
      </c>
      <c r="I69" s="72" t="s">
        <v>152</v>
      </c>
      <c r="J69" s="72"/>
      <c r="K69" s="85"/>
      <c r="L69" s="85">
        <v>98.95</v>
      </c>
      <c r="M69" s="126"/>
      <c r="N69" s="130">
        <v>41940</v>
      </c>
      <c r="O69" s="130"/>
      <c r="P69" s="130"/>
      <c r="Q69" s="121"/>
      <c r="R69" s="72"/>
      <c r="S69" s="149" t="s">
        <v>188</v>
      </c>
      <c r="T69" s="148"/>
    </row>
    <row r="70" spans="1:60" s="83" customFormat="1" ht="14" customHeight="1">
      <c r="A70" s="72" t="s">
        <v>102</v>
      </c>
      <c r="B70" s="72" t="s">
        <v>820</v>
      </c>
      <c r="C70" s="94" t="s">
        <v>166</v>
      </c>
      <c r="D70" s="149" t="s">
        <v>167</v>
      </c>
      <c r="E70" s="10" t="s">
        <v>168</v>
      </c>
      <c r="F70" s="72" t="s">
        <v>28</v>
      </c>
      <c r="G70" s="72"/>
      <c r="H70" s="72" t="s">
        <v>169</v>
      </c>
      <c r="I70" s="72"/>
      <c r="J70" s="72"/>
      <c r="K70" s="85">
        <v>800</v>
      </c>
      <c r="L70" s="85">
        <v>150</v>
      </c>
      <c r="M70" s="126">
        <f t="shared" ref="M70:M77" si="1">L70/K70</f>
        <v>0.1875</v>
      </c>
      <c r="N70" s="130"/>
      <c r="O70" s="130"/>
      <c r="P70" s="130"/>
      <c r="Q70" s="121">
        <v>1.96</v>
      </c>
      <c r="R70" s="72"/>
      <c r="S70" s="149"/>
      <c r="T70" s="148"/>
    </row>
    <row r="71" spans="1:60" s="83" customFormat="1" ht="14" customHeight="1">
      <c r="A71" s="72" t="s">
        <v>102</v>
      </c>
      <c r="B71" s="72"/>
      <c r="C71" s="94" t="s">
        <v>515</v>
      </c>
      <c r="D71" s="83" t="s">
        <v>516</v>
      </c>
      <c r="E71" s="10" t="s">
        <v>27</v>
      </c>
      <c r="F71" s="19" t="s">
        <v>28</v>
      </c>
      <c r="G71" s="19"/>
      <c r="H71" s="72" t="s">
        <v>514</v>
      </c>
      <c r="I71" s="72"/>
      <c r="J71" s="72" t="s">
        <v>517</v>
      </c>
      <c r="K71" s="85">
        <v>1267</v>
      </c>
      <c r="L71" s="85">
        <v>300</v>
      </c>
      <c r="M71" s="126">
        <f t="shared" si="1"/>
        <v>0.23677979479084452</v>
      </c>
      <c r="N71" s="130"/>
      <c r="O71" s="130"/>
      <c r="P71" s="130"/>
      <c r="Q71" s="121">
        <v>1.18</v>
      </c>
      <c r="R71" s="72"/>
      <c r="S71" s="91" t="s">
        <v>518</v>
      </c>
      <c r="T71" s="148"/>
      <c r="U71" s="87"/>
      <c r="V71" s="87"/>
      <c r="W71" s="87"/>
      <c r="X71" s="87"/>
      <c r="Y71" s="87"/>
      <c r="Z71" s="87"/>
      <c r="AA71" s="87"/>
      <c r="AB71" s="87"/>
      <c r="AC71" s="87"/>
      <c r="AD71" s="87"/>
      <c r="AE71" s="87"/>
      <c r="AF71" s="87"/>
      <c r="AG71" s="87"/>
      <c r="AH71" s="87"/>
      <c r="AI71" s="87"/>
      <c r="AJ71" s="87"/>
      <c r="AK71" s="87"/>
      <c r="AL71" s="87"/>
      <c r="AM71" s="87"/>
      <c r="AN71" s="87"/>
      <c r="AO71" s="87"/>
      <c r="AP71" s="87"/>
      <c r="AQ71" s="87"/>
      <c r="AR71" s="87"/>
      <c r="AS71" s="87"/>
      <c r="AT71" s="87"/>
      <c r="AU71" s="87"/>
      <c r="AV71" s="87"/>
      <c r="AW71" s="87"/>
      <c r="AX71" s="87"/>
      <c r="AY71" s="87"/>
      <c r="AZ71" s="87"/>
      <c r="BA71" s="87"/>
      <c r="BB71" s="87"/>
      <c r="BC71" s="87"/>
      <c r="BD71" s="87"/>
      <c r="BE71" s="87"/>
      <c r="BF71" s="87"/>
      <c r="BG71" s="87"/>
      <c r="BH71" s="87"/>
    </row>
    <row r="72" spans="1:60" s="83" customFormat="1" ht="14" customHeight="1">
      <c r="A72" s="72" t="s">
        <v>123</v>
      </c>
      <c r="B72" s="15">
        <v>3461</v>
      </c>
      <c r="C72" s="94" t="s">
        <v>264</v>
      </c>
      <c r="D72" s="83" t="s">
        <v>265</v>
      </c>
      <c r="E72" s="10" t="s">
        <v>110</v>
      </c>
      <c r="F72" s="10" t="s">
        <v>28</v>
      </c>
      <c r="G72" s="10"/>
      <c r="H72" s="72" t="s">
        <v>266</v>
      </c>
      <c r="I72" s="72" t="s">
        <v>213</v>
      </c>
      <c r="J72" s="72"/>
      <c r="K72" s="85">
        <v>5.8250000000000002</v>
      </c>
      <c r="L72" s="85">
        <v>3</v>
      </c>
      <c r="M72" s="126">
        <f t="shared" si="1"/>
        <v>0.51502145922746778</v>
      </c>
      <c r="N72" s="130">
        <v>40254</v>
      </c>
      <c r="O72" s="130"/>
      <c r="P72" s="130"/>
      <c r="Q72" s="121"/>
      <c r="R72" s="72"/>
      <c r="S72" s="149"/>
      <c r="T72" s="148"/>
    </row>
    <row r="73" spans="1:60" s="83" customFormat="1" ht="14" customHeight="1">
      <c r="A73" s="72" t="s">
        <v>123</v>
      </c>
      <c r="B73" s="15">
        <v>4638</v>
      </c>
      <c r="C73" s="96" t="s">
        <v>290</v>
      </c>
      <c r="D73" s="83" t="s">
        <v>291</v>
      </c>
      <c r="E73" s="10" t="s">
        <v>110</v>
      </c>
      <c r="F73" s="16" t="s">
        <v>28</v>
      </c>
      <c r="G73" s="16"/>
      <c r="H73" s="115" t="s">
        <v>292</v>
      </c>
      <c r="I73" s="72" t="s">
        <v>152</v>
      </c>
      <c r="J73" s="72"/>
      <c r="K73" s="84">
        <v>156.38720000000001</v>
      </c>
      <c r="L73" s="85">
        <v>2.5451999999999999</v>
      </c>
      <c r="M73" s="126">
        <f t="shared" si="1"/>
        <v>1.6274989257432832E-2</v>
      </c>
      <c r="N73" s="130">
        <v>40856</v>
      </c>
      <c r="O73" s="130"/>
      <c r="P73" s="130"/>
      <c r="Q73" s="85"/>
      <c r="R73" s="72"/>
      <c r="S73" s="149"/>
      <c r="T73" s="148"/>
    </row>
    <row r="74" spans="1:60" s="83" customFormat="1" ht="14" customHeight="1">
      <c r="A74" s="72" t="s">
        <v>123</v>
      </c>
      <c r="B74" s="72">
        <v>3554</v>
      </c>
      <c r="C74" s="100" t="s">
        <v>691</v>
      </c>
      <c r="D74" s="99" t="s">
        <v>805</v>
      </c>
      <c r="E74" s="10" t="s">
        <v>334</v>
      </c>
      <c r="F74" s="19" t="s">
        <v>36</v>
      </c>
      <c r="G74" s="19"/>
      <c r="H74" s="72" t="s">
        <v>576</v>
      </c>
      <c r="I74" s="72" t="s">
        <v>191</v>
      </c>
      <c r="J74" s="72" t="s">
        <v>30</v>
      </c>
      <c r="K74" s="150">
        <v>26.3</v>
      </c>
      <c r="L74" s="150">
        <v>5.3</v>
      </c>
      <c r="M74" s="126">
        <f t="shared" si="1"/>
        <v>0.20152091254752849</v>
      </c>
      <c r="N74" s="130">
        <v>39840</v>
      </c>
      <c r="O74" s="130"/>
      <c r="P74" s="130"/>
      <c r="Q74" s="85"/>
      <c r="R74" s="72"/>
      <c r="S74" s="149"/>
      <c r="T74" s="99"/>
      <c r="U74" s="99"/>
      <c r="V74" s="99"/>
      <c r="W74" s="99"/>
      <c r="X74" s="99"/>
      <c r="Y74" s="99"/>
      <c r="Z74" s="99"/>
      <c r="AA74" s="99"/>
      <c r="AB74" s="99"/>
      <c r="AC74" s="99"/>
      <c r="AD74" s="99"/>
      <c r="AE74" s="99"/>
      <c r="AF74" s="99"/>
      <c r="AG74" s="99"/>
      <c r="AH74" s="99"/>
      <c r="AI74" s="99"/>
      <c r="AJ74" s="99"/>
      <c r="AK74" s="99"/>
      <c r="AL74" s="99"/>
      <c r="AM74" s="99"/>
      <c r="AN74" s="99"/>
      <c r="AO74" s="99"/>
      <c r="AP74" s="99"/>
      <c r="AQ74" s="99"/>
      <c r="AR74" s="99"/>
      <c r="AS74" s="99"/>
      <c r="AT74" s="99"/>
      <c r="AU74" s="99"/>
      <c r="AV74" s="99"/>
      <c r="AW74" s="99"/>
      <c r="AX74" s="99"/>
      <c r="AY74" s="99"/>
      <c r="AZ74" s="99"/>
      <c r="BA74" s="99"/>
      <c r="BB74" s="99"/>
      <c r="BC74" s="99"/>
      <c r="BD74" s="99"/>
      <c r="BE74" s="99"/>
      <c r="BF74" s="99"/>
      <c r="BG74" s="99"/>
      <c r="BH74" s="99"/>
    </row>
    <row r="75" spans="1:60" s="83" customFormat="1" ht="14" customHeight="1">
      <c r="A75" s="72" t="s">
        <v>123</v>
      </c>
      <c r="B75" s="15">
        <v>4931</v>
      </c>
      <c r="C75" s="96" t="s">
        <v>293</v>
      </c>
      <c r="D75" s="83" t="s">
        <v>294</v>
      </c>
      <c r="E75" s="10" t="s">
        <v>110</v>
      </c>
      <c r="F75" s="16" t="s">
        <v>28</v>
      </c>
      <c r="G75" s="16"/>
      <c r="H75" s="115" t="s">
        <v>295</v>
      </c>
      <c r="I75" s="72" t="s">
        <v>152</v>
      </c>
      <c r="J75" s="72"/>
      <c r="K75" s="84">
        <v>255.03</v>
      </c>
      <c r="L75" s="85">
        <v>4.63</v>
      </c>
      <c r="M75" s="126">
        <f t="shared" si="1"/>
        <v>1.8154726894875111E-2</v>
      </c>
      <c r="N75" s="130">
        <v>40856</v>
      </c>
      <c r="O75" s="130"/>
      <c r="P75" s="130"/>
      <c r="Q75" s="85"/>
      <c r="R75" s="72"/>
      <c r="S75" s="149"/>
      <c r="T75" s="148"/>
    </row>
    <row r="76" spans="1:60" s="83" customFormat="1" ht="14" customHeight="1">
      <c r="A76" s="72" t="s">
        <v>123</v>
      </c>
      <c r="B76" s="15">
        <v>5372</v>
      </c>
      <c r="C76" s="96" t="s">
        <v>317</v>
      </c>
      <c r="D76" s="83" t="s">
        <v>318</v>
      </c>
      <c r="E76" s="10" t="s">
        <v>110</v>
      </c>
      <c r="F76" s="16" t="s">
        <v>28</v>
      </c>
      <c r="G76" s="16"/>
      <c r="H76" s="115" t="s">
        <v>319</v>
      </c>
      <c r="I76" s="72" t="s">
        <v>191</v>
      </c>
      <c r="J76" s="72"/>
      <c r="K76" s="17">
        <v>13.321</v>
      </c>
      <c r="L76" s="85">
        <v>3.1709999999999998</v>
      </c>
      <c r="M76" s="126">
        <f t="shared" si="1"/>
        <v>0.23804519180241723</v>
      </c>
      <c r="N76" s="130">
        <v>41445</v>
      </c>
      <c r="O76" s="130"/>
      <c r="P76" s="130"/>
      <c r="Q76" s="85"/>
      <c r="R76" s="72"/>
      <c r="S76" s="149"/>
      <c r="T76" s="148"/>
    </row>
    <row r="77" spans="1:60" s="83" customFormat="1" ht="14" customHeight="1">
      <c r="A77" s="72" t="s">
        <v>123</v>
      </c>
      <c r="B77" s="15">
        <v>6974</v>
      </c>
      <c r="C77" s="96" t="s">
        <v>355</v>
      </c>
      <c r="D77" s="83" t="s">
        <v>356</v>
      </c>
      <c r="E77" s="10" t="s">
        <v>110</v>
      </c>
      <c r="F77" s="18" t="s">
        <v>28</v>
      </c>
      <c r="G77" s="18"/>
      <c r="H77" s="72" t="s">
        <v>357</v>
      </c>
      <c r="I77" s="72" t="s">
        <v>174</v>
      </c>
      <c r="J77" s="72"/>
      <c r="K77" s="84">
        <v>109.01818400000001</v>
      </c>
      <c r="L77" s="85">
        <v>1.826484</v>
      </c>
      <c r="M77" s="126">
        <f t="shared" si="1"/>
        <v>1.6753938957559594E-2</v>
      </c>
      <c r="N77" s="130">
        <v>41907</v>
      </c>
      <c r="O77" s="130"/>
      <c r="P77" s="130"/>
      <c r="Q77" s="121"/>
      <c r="R77" s="72"/>
      <c r="S77" s="149"/>
      <c r="T77" s="148"/>
    </row>
    <row r="78" spans="1:60" s="83" customFormat="1" ht="14" customHeight="1">
      <c r="A78" s="72" t="s">
        <v>123</v>
      </c>
      <c r="B78" s="72">
        <v>2014</v>
      </c>
      <c r="C78" s="100" t="s">
        <v>214</v>
      </c>
      <c r="D78" s="99" t="s">
        <v>215</v>
      </c>
      <c r="E78" s="10" t="s">
        <v>216</v>
      </c>
      <c r="F78" s="19" t="s">
        <v>28</v>
      </c>
      <c r="G78" s="19"/>
      <c r="H78" s="72" t="s">
        <v>217</v>
      </c>
      <c r="I78" s="72" t="s">
        <v>191</v>
      </c>
      <c r="J78" s="72" t="s">
        <v>677</v>
      </c>
      <c r="K78" s="150">
        <v>0.91600000000000004</v>
      </c>
      <c r="L78" s="150">
        <v>2.2810000000000001</v>
      </c>
      <c r="M78" s="126">
        <f>K78/L78</f>
        <v>0.40157825515124945</v>
      </c>
      <c r="N78" s="130">
        <v>37631</v>
      </c>
      <c r="O78" s="130">
        <v>38496</v>
      </c>
      <c r="P78" s="130">
        <v>40359</v>
      </c>
      <c r="Q78" s="85"/>
      <c r="R78" s="72"/>
      <c r="S78" s="149"/>
      <c r="T78" s="99"/>
      <c r="U78" s="99"/>
      <c r="V78" s="99"/>
      <c r="W78" s="99"/>
      <c r="X78" s="99"/>
      <c r="Y78" s="99"/>
      <c r="Z78" s="99"/>
      <c r="AA78" s="99"/>
      <c r="AB78" s="99"/>
      <c r="AC78" s="99"/>
      <c r="AD78" s="99"/>
      <c r="AE78" s="99"/>
      <c r="AF78" s="99"/>
      <c r="AG78" s="99"/>
      <c r="AH78" s="99"/>
      <c r="AI78" s="99"/>
      <c r="AJ78" s="99"/>
      <c r="AK78" s="99"/>
      <c r="AL78" s="99"/>
      <c r="AM78" s="99"/>
      <c r="AN78" s="99"/>
      <c r="AO78" s="99"/>
      <c r="AP78" s="99"/>
      <c r="AQ78" s="99"/>
      <c r="AR78" s="99"/>
      <c r="AS78" s="99"/>
      <c r="AT78" s="99"/>
      <c r="AU78" s="99"/>
      <c r="AV78" s="99"/>
      <c r="AW78" s="99"/>
      <c r="AX78" s="99"/>
      <c r="AY78" s="99"/>
      <c r="AZ78" s="99"/>
      <c r="BA78" s="99"/>
      <c r="BB78" s="99"/>
      <c r="BC78" s="99"/>
      <c r="BD78" s="99"/>
      <c r="BE78" s="99"/>
      <c r="BF78" s="99"/>
      <c r="BG78" s="99"/>
      <c r="BH78" s="99"/>
    </row>
    <row r="79" spans="1:60" s="83" customFormat="1" ht="14" customHeight="1">
      <c r="A79" s="72" t="s">
        <v>123</v>
      </c>
      <c r="B79" s="15">
        <v>1014</v>
      </c>
      <c r="C79" s="96" t="s">
        <v>214</v>
      </c>
      <c r="D79" s="83" t="s">
        <v>215</v>
      </c>
      <c r="E79" s="10" t="s">
        <v>216</v>
      </c>
      <c r="F79" s="16" t="s">
        <v>28</v>
      </c>
      <c r="G79" s="16"/>
      <c r="H79" s="115" t="s">
        <v>217</v>
      </c>
      <c r="I79" s="72" t="s">
        <v>191</v>
      </c>
      <c r="J79" s="72"/>
      <c r="K79" s="85">
        <v>2.28193</v>
      </c>
      <c r="L79" s="85">
        <v>0.91663000000000006</v>
      </c>
      <c r="M79" s="126">
        <f t="shared" ref="M79:M142" si="2">L79/K79</f>
        <v>0.40169067412234383</v>
      </c>
      <c r="N79" s="130">
        <v>38496</v>
      </c>
      <c r="O79" s="130"/>
      <c r="P79" s="130"/>
      <c r="Q79" s="85"/>
      <c r="R79" s="72"/>
      <c r="S79" s="149"/>
      <c r="T79" s="148"/>
    </row>
    <row r="80" spans="1:60" s="83" customFormat="1" ht="14" customHeight="1">
      <c r="A80" s="72" t="s">
        <v>123</v>
      </c>
      <c r="B80" s="15">
        <v>6</v>
      </c>
      <c r="C80" s="94" t="s">
        <v>192</v>
      </c>
      <c r="D80" s="83" t="s">
        <v>803</v>
      </c>
      <c r="E80" s="10" t="s">
        <v>35</v>
      </c>
      <c r="F80" s="16" t="s">
        <v>36</v>
      </c>
      <c r="G80" s="16"/>
      <c r="H80" s="72" t="s">
        <v>193</v>
      </c>
      <c r="I80" s="72" t="s">
        <v>191</v>
      </c>
      <c r="J80" s="72"/>
      <c r="K80" s="85">
        <v>21.787099999999999</v>
      </c>
      <c r="L80" s="85">
        <v>12.6181</v>
      </c>
      <c r="M80" s="126">
        <f t="shared" si="2"/>
        <v>0.57915463737716355</v>
      </c>
      <c r="N80" s="130">
        <v>36495</v>
      </c>
      <c r="O80" s="130"/>
      <c r="P80" s="130"/>
      <c r="Q80" s="121"/>
      <c r="R80" s="72"/>
      <c r="S80" s="149"/>
      <c r="T80" s="148"/>
    </row>
    <row r="81" spans="1:20" s="83" customFormat="1" ht="14" customHeight="1">
      <c r="A81" s="72" t="s">
        <v>123</v>
      </c>
      <c r="B81" s="15">
        <v>4949</v>
      </c>
      <c r="C81" s="96" t="s">
        <v>306</v>
      </c>
      <c r="D81" s="83" t="s">
        <v>307</v>
      </c>
      <c r="E81" s="10" t="s">
        <v>110</v>
      </c>
      <c r="F81" s="16" t="s">
        <v>28</v>
      </c>
      <c r="G81" s="16"/>
      <c r="H81" s="115" t="s">
        <v>193</v>
      </c>
      <c r="I81" s="72" t="s">
        <v>127</v>
      </c>
      <c r="J81" s="72"/>
      <c r="K81" s="17">
        <v>83.27</v>
      </c>
      <c r="L81" s="85">
        <v>6.1</v>
      </c>
      <c r="M81" s="126">
        <f t="shared" si="2"/>
        <v>7.3255674312477481E-2</v>
      </c>
      <c r="N81" s="130">
        <v>41228</v>
      </c>
      <c r="O81" s="130"/>
      <c r="P81" s="130"/>
      <c r="Q81" s="85"/>
      <c r="R81" s="72"/>
      <c r="S81" s="149"/>
      <c r="T81" s="148"/>
    </row>
    <row r="82" spans="1:20" s="83" customFormat="1" ht="14" customHeight="1">
      <c r="A82" s="72" t="s">
        <v>123</v>
      </c>
      <c r="B82" s="15">
        <v>2876</v>
      </c>
      <c r="C82" s="96" t="s">
        <v>272</v>
      </c>
      <c r="D82" s="83" t="s">
        <v>273</v>
      </c>
      <c r="E82" s="10" t="s">
        <v>274</v>
      </c>
      <c r="F82" s="16" t="s">
        <v>28</v>
      </c>
      <c r="G82" s="16"/>
      <c r="H82" s="115" t="s">
        <v>275</v>
      </c>
      <c r="I82" s="72" t="s">
        <v>177</v>
      </c>
      <c r="J82" s="72"/>
      <c r="K82" s="85">
        <v>4.524</v>
      </c>
      <c r="L82" s="85">
        <v>0.93400000000000005</v>
      </c>
      <c r="M82" s="126">
        <f t="shared" si="2"/>
        <v>0.20645446507515475</v>
      </c>
      <c r="N82" s="130">
        <v>40259</v>
      </c>
      <c r="O82" s="130"/>
      <c r="P82" s="130"/>
      <c r="Q82" s="85"/>
      <c r="R82" s="72"/>
      <c r="S82" s="149"/>
      <c r="T82" s="148"/>
    </row>
    <row r="83" spans="1:20" s="83" customFormat="1" ht="14" customHeight="1">
      <c r="A83" s="72" t="s">
        <v>123</v>
      </c>
      <c r="B83" s="72">
        <v>5263</v>
      </c>
      <c r="C83" s="100" t="s">
        <v>741</v>
      </c>
      <c r="D83" s="83" t="s">
        <v>743</v>
      </c>
      <c r="E83" s="10" t="s">
        <v>565</v>
      </c>
      <c r="F83" s="19"/>
      <c r="G83" s="19" t="s">
        <v>738</v>
      </c>
      <c r="H83" s="72" t="s">
        <v>742</v>
      </c>
      <c r="I83" s="72" t="s">
        <v>174</v>
      </c>
      <c r="J83" s="72" t="s">
        <v>686</v>
      </c>
      <c r="K83" s="85">
        <v>160.44</v>
      </c>
      <c r="L83" s="85">
        <v>4.16</v>
      </c>
      <c r="M83" s="126">
        <f t="shared" si="2"/>
        <v>2.592869608576415E-2</v>
      </c>
      <c r="N83" s="130">
        <v>41490</v>
      </c>
      <c r="O83" s="130"/>
      <c r="P83" s="130"/>
      <c r="Q83" s="85"/>
      <c r="R83" s="72"/>
    </row>
    <row r="84" spans="1:20" s="83" customFormat="1" ht="14" customHeight="1">
      <c r="A84" s="72" t="s">
        <v>123</v>
      </c>
      <c r="B84" s="72">
        <v>1349</v>
      </c>
      <c r="C84" s="96" t="s">
        <v>202</v>
      </c>
      <c r="D84" s="83" t="s">
        <v>203</v>
      </c>
      <c r="E84" s="10" t="s">
        <v>110</v>
      </c>
      <c r="F84" s="16" t="s">
        <v>28</v>
      </c>
      <c r="G84" s="16"/>
      <c r="H84" s="115" t="s">
        <v>204</v>
      </c>
      <c r="I84" s="72" t="s">
        <v>177</v>
      </c>
      <c r="J84" s="72"/>
      <c r="K84" s="85">
        <v>14.772</v>
      </c>
      <c r="L84" s="85">
        <v>7.33</v>
      </c>
      <c r="M84" s="126">
        <f t="shared" si="2"/>
        <v>0.49620904413755756</v>
      </c>
      <c r="N84" s="130">
        <v>37757</v>
      </c>
      <c r="O84" s="130"/>
      <c r="P84" s="130"/>
      <c r="Q84" s="85"/>
      <c r="R84" s="72"/>
      <c r="S84" s="149"/>
      <c r="T84" s="148"/>
    </row>
    <row r="85" spans="1:20" s="83" customFormat="1" ht="14" customHeight="1">
      <c r="A85" s="72" t="s">
        <v>123</v>
      </c>
      <c r="B85" s="15">
        <v>941</v>
      </c>
      <c r="C85" s="96" t="s">
        <v>199</v>
      </c>
      <c r="D85" s="83" t="s">
        <v>200</v>
      </c>
      <c r="E85" s="10" t="s">
        <v>35</v>
      </c>
      <c r="F85" s="16" t="s">
        <v>36</v>
      </c>
      <c r="G85" s="16"/>
      <c r="H85" s="115" t="s">
        <v>49</v>
      </c>
      <c r="I85" s="72" t="s">
        <v>191</v>
      </c>
      <c r="J85" s="72"/>
      <c r="K85" s="85">
        <v>15.93</v>
      </c>
      <c r="L85" s="85">
        <v>5.8150000000000004</v>
      </c>
      <c r="M85" s="126">
        <f t="shared" si="2"/>
        <v>0.36503452605147524</v>
      </c>
      <c r="N85" s="130">
        <v>37022</v>
      </c>
      <c r="O85" s="130"/>
      <c r="P85" s="130"/>
      <c r="Q85" s="121"/>
      <c r="R85" s="72"/>
      <c r="S85" s="149"/>
      <c r="T85" s="148"/>
    </row>
    <row r="86" spans="1:20" s="83" customFormat="1" ht="14" customHeight="1">
      <c r="A86" s="72" t="s">
        <v>123</v>
      </c>
      <c r="B86" s="15">
        <v>2257</v>
      </c>
      <c r="C86" s="96" t="s">
        <v>218</v>
      </c>
      <c r="D86" s="83" t="s">
        <v>219</v>
      </c>
      <c r="E86" s="10" t="s">
        <v>35</v>
      </c>
      <c r="F86" s="16" t="s">
        <v>36</v>
      </c>
      <c r="G86" s="16"/>
      <c r="H86" s="115" t="s">
        <v>49</v>
      </c>
      <c r="I86" s="72" t="s">
        <v>191</v>
      </c>
      <c r="J86" s="72"/>
      <c r="K86" s="85">
        <v>18.625</v>
      </c>
      <c r="L86" s="85">
        <v>5.7670000000000003</v>
      </c>
      <c r="M86" s="126">
        <f t="shared" si="2"/>
        <v>0.30963758389261747</v>
      </c>
      <c r="N86" s="130">
        <v>38666</v>
      </c>
      <c r="O86" s="130"/>
      <c r="P86" s="130"/>
      <c r="Q86" s="121"/>
      <c r="R86" s="72"/>
      <c r="S86" s="149"/>
      <c r="T86" s="148"/>
    </row>
    <row r="87" spans="1:20" s="83" customFormat="1" ht="14" customHeight="1">
      <c r="A87" s="72" t="s">
        <v>123</v>
      </c>
      <c r="B87" s="15">
        <v>2972</v>
      </c>
      <c r="C87" s="96" t="s">
        <v>220</v>
      </c>
      <c r="D87" s="83" t="s">
        <v>221</v>
      </c>
      <c r="E87" s="10" t="s">
        <v>222</v>
      </c>
      <c r="F87" s="16" t="s">
        <v>36</v>
      </c>
      <c r="G87" s="16"/>
      <c r="H87" s="115" t="s">
        <v>49</v>
      </c>
      <c r="I87" s="72" t="s">
        <v>177</v>
      </c>
      <c r="J87" s="72"/>
      <c r="K87" s="85">
        <v>193.05</v>
      </c>
      <c r="L87" s="85">
        <v>5.35</v>
      </c>
      <c r="M87" s="126">
        <f t="shared" si="2"/>
        <v>2.7713027713027711E-2</v>
      </c>
      <c r="N87" s="130">
        <v>38666</v>
      </c>
      <c r="O87" s="130"/>
      <c r="P87" s="130"/>
      <c r="Q87" s="85"/>
      <c r="R87" s="72"/>
      <c r="S87" s="149"/>
      <c r="T87" s="148"/>
    </row>
    <row r="88" spans="1:20" s="83" customFormat="1" ht="14" customHeight="1">
      <c r="A88" s="72" t="s">
        <v>123</v>
      </c>
      <c r="B88" s="15">
        <v>2609</v>
      </c>
      <c r="C88" s="96" t="s">
        <v>239</v>
      </c>
      <c r="D88" s="83" t="s">
        <v>240</v>
      </c>
      <c r="E88" s="10" t="s">
        <v>110</v>
      </c>
      <c r="F88" s="16" t="s">
        <v>28</v>
      </c>
      <c r="G88" s="16"/>
      <c r="H88" s="115" t="s">
        <v>49</v>
      </c>
      <c r="I88" s="72" t="s">
        <v>177</v>
      </c>
      <c r="J88" s="72"/>
      <c r="K88" s="85">
        <v>607.1</v>
      </c>
      <c r="L88" s="85">
        <v>21.35</v>
      </c>
      <c r="M88" s="126">
        <f t="shared" si="2"/>
        <v>3.5167188272113327E-2</v>
      </c>
      <c r="N88" s="130">
        <v>39247</v>
      </c>
      <c r="O88" s="130"/>
      <c r="P88" s="130"/>
      <c r="Q88" s="85"/>
      <c r="R88" s="72"/>
      <c r="S88" s="149"/>
      <c r="T88" s="148"/>
    </row>
    <row r="89" spans="1:20" s="83" customFormat="1" ht="14" customHeight="1">
      <c r="A89" s="72" t="s">
        <v>123</v>
      </c>
      <c r="B89" s="15">
        <v>3534</v>
      </c>
      <c r="C89" s="96" t="s">
        <v>246</v>
      </c>
      <c r="D89" s="83" t="s">
        <v>247</v>
      </c>
      <c r="E89" s="10" t="s">
        <v>126</v>
      </c>
      <c r="F89" s="16" t="s">
        <v>36</v>
      </c>
      <c r="G89" s="16"/>
      <c r="H89" s="115" t="s">
        <v>49</v>
      </c>
      <c r="I89" s="72" t="s">
        <v>191</v>
      </c>
      <c r="J89" s="72"/>
      <c r="K89" s="85">
        <v>13.3</v>
      </c>
      <c r="L89" s="85">
        <v>1</v>
      </c>
      <c r="M89" s="126">
        <f t="shared" si="2"/>
        <v>7.5187969924812026E-2</v>
      </c>
      <c r="N89" s="130">
        <v>39570</v>
      </c>
      <c r="O89" s="130"/>
      <c r="P89" s="130"/>
      <c r="Q89" s="121"/>
      <c r="R89" s="72"/>
      <c r="S89" s="149"/>
      <c r="T89" s="148"/>
    </row>
    <row r="90" spans="1:20" s="83" customFormat="1" ht="14" customHeight="1">
      <c r="A90" s="72" t="s">
        <v>123</v>
      </c>
      <c r="B90" s="15">
        <v>3824</v>
      </c>
      <c r="C90" s="96" t="s">
        <v>259</v>
      </c>
      <c r="D90" s="83" t="s">
        <v>260</v>
      </c>
      <c r="E90" s="10" t="s">
        <v>110</v>
      </c>
      <c r="F90" s="16" t="s">
        <v>28</v>
      </c>
      <c r="G90" s="16"/>
      <c r="H90" s="115" t="s">
        <v>49</v>
      </c>
      <c r="I90" s="72" t="s">
        <v>177</v>
      </c>
      <c r="J90" s="72"/>
      <c r="K90" s="85">
        <v>30.898636</v>
      </c>
      <c r="L90" s="85">
        <v>6.3636359999999996</v>
      </c>
      <c r="M90" s="126">
        <f t="shared" si="2"/>
        <v>0.20595200383602694</v>
      </c>
      <c r="N90" s="130">
        <v>40129</v>
      </c>
      <c r="O90" s="130"/>
      <c r="P90" s="130"/>
      <c r="Q90" s="85"/>
      <c r="R90" s="72"/>
      <c r="S90" s="149"/>
      <c r="T90" s="148"/>
    </row>
    <row r="91" spans="1:20" s="83" customFormat="1" ht="14" customHeight="1">
      <c r="A91" s="72" t="s">
        <v>123</v>
      </c>
      <c r="B91" s="15">
        <v>4156</v>
      </c>
      <c r="C91" s="96" t="s">
        <v>361</v>
      </c>
      <c r="D91" s="83" t="s">
        <v>362</v>
      </c>
      <c r="E91" s="10" t="s">
        <v>110</v>
      </c>
      <c r="F91" s="16" t="s">
        <v>28</v>
      </c>
      <c r="G91" s="16"/>
      <c r="H91" s="115" t="s">
        <v>49</v>
      </c>
      <c r="I91" s="72" t="s">
        <v>177</v>
      </c>
      <c r="J91" s="72"/>
      <c r="K91" s="17">
        <v>25.25</v>
      </c>
      <c r="L91" s="85">
        <v>5</v>
      </c>
      <c r="M91" s="126">
        <f t="shared" si="2"/>
        <v>0.19801980198019803</v>
      </c>
      <c r="N91" s="130">
        <v>40254</v>
      </c>
      <c r="O91" s="130"/>
      <c r="P91" s="130"/>
      <c r="Q91" s="85"/>
      <c r="R91" s="72"/>
      <c r="S91" s="149"/>
      <c r="T91" s="148"/>
    </row>
    <row r="92" spans="1:20" s="83" customFormat="1" ht="14" customHeight="1">
      <c r="A92" s="72" t="s">
        <v>123</v>
      </c>
      <c r="B92" s="15">
        <v>4488</v>
      </c>
      <c r="C92" s="96" t="s">
        <v>283</v>
      </c>
      <c r="D92" s="83" t="s">
        <v>284</v>
      </c>
      <c r="E92" s="10" t="s">
        <v>222</v>
      </c>
      <c r="F92" s="16" t="s">
        <v>36</v>
      </c>
      <c r="G92" s="16"/>
      <c r="H92" s="115" t="s">
        <v>49</v>
      </c>
      <c r="I92" s="72" t="s">
        <v>177</v>
      </c>
      <c r="J92" s="72"/>
      <c r="K92" s="17">
        <v>251.72499999999999</v>
      </c>
      <c r="L92" s="85">
        <v>4.4950000000000001</v>
      </c>
      <c r="M92" s="126">
        <f t="shared" si="2"/>
        <v>1.785678816168438E-2</v>
      </c>
      <c r="N92" s="130">
        <v>40689</v>
      </c>
      <c r="O92" s="130"/>
      <c r="P92" s="130"/>
      <c r="Q92" s="121"/>
      <c r="R92" s="72"/>
      <c r="S92" s="149"/>
      <c r="T92" s="148"/>
    </row>
    <row r="93" spans="1:20" s="83" customFormat="1" ht="14" customHeight="1">
      <c r="A93" s="72" t="s">
        <v>123</v>
      </c>
      <c r="B93" s="19">
        <v>4500</v>
      </c>
      <c r="C93" s="96" t="s">
        <v>285</v>
      </c>
      <c r="D93" s="83" t="s">
        <v>286</v>
      </c>
      <c r="E93" s="10" t="s">
        <v>287</v>
      </c>
      <c r="F93" s="16" t="s">
        <v>28</v>
      </c>
      <c r="G93" s="16"/>
      <c r="H93" s="115" t="s">
        <v>49</v>
      </c>
      <c r="I93" s="72" t="s">
        <v>177</v>
      </c>
      <c r="J93" s="72"/>
      <c r="K93" s="17">
        <v>106.51</v>
      </c>
      <c r="L93" s="85">
        <v>18.18</v>
      </c>
      <c r="M93" s="126">
        <f t="shared" si="2"/>
        <v>0.17068819829124024</v>
      </c>
      <c r="N93" s="130">
        <v>40689</v>
      </c>
      <c r="O93" s="130"/>
      <c r="P93" s="130"/>
      <c r="Q93" s="85"/>
      <c r="R93" s="72"/>
      <c r="S93" s="149"/>
      <c r="T93" s="148"/>
    </row>
    <row r="94" spans="1:20" s="83" customFormat="1" ht="14" customHeight="1">
      <c r="A94" s="72" t="s">
        <v>123</v>
      </c>
      <c r="B94" s="15">
        <v>5411</v>
      </c>
      <c r="C94" s="96" t="s">
        <v>298</v>
      </c>
      <c r="D94" s="83" t="s">
        <v>299</v>
      </c>
      <c r="E94" s="10" t="s">
        <v>110</v>
      </c>
      <c r="F94" s="16" t="s">
        <v>28</v>
      </c>
      <c r="G94" s="16"/>
      <c r="H94" s="115" t="s">
        <v>49</v>
      </c>
      <c r="I94" s="72" t="s">
        <v>152</v>
      </c>
      <c r="J94" s="72"/>
      <c r="K94" s="17">
        <v>229.00630000000001</v>
      </c>
      <c r="L94" s="85">
        <v>2.5463</v>
      </c>
      <c r="M94" s="126">
        <f t="shared" si="2"/>
        <v>1.1118908082441399E-2</v>
      </c>
      <c r="N94" s="130">
        <v>40856</v>
      </c>
      <c r="O94" s="130"/>
      <c r="P94" s="130"/>
      <c r="Q94" s="85"/>
      <c r="R94" s="72"/>
      <c r="S94" s="149"/>
      <c r="T94" s="148"/>
    </row>
    <row r="95" spans="1:20" s="83" customFormat="1" ht="14" customHeight="1">
      <c r="A95" s="72" t="s">
        <v>123</v>
      </c>
      <c r="B95" s="15">
        <v>5582</v>
      </c>
      <c r="C95" s="96" t="s">
        <v>300</v>
      </c>
      <c r="D95" s="83" t="s">
        <v>299</v>
      </c>
      <c r="E95" s="10" t="s">
        <v>110</v>
      </c>
      <c r="F95" s="16" t="s">
        <v>28</v>
      </c>
      <c r="G95" s="16"/>
      <c r="H95" s="115" t="s">
        <v>49</v>
      </c>
      <c r="I95" s="72" t="s">
        <v>152</v>
      </c>
      <c r="J95" s="72"/>
      <c r="K95" s="17">
        <v>291.24630000000002</v>
      </c>
      <c r="L95" s="85">
        <v>2.5463</v>
      </c>
      <c r="M95" s="126">
        <f t="shared" si="2"/>
        <v>8.7427720111809132E-3</v>
      </c>
      <c r="N95" s="130">
        <v>40856</v>
      </c>
      <c r="O95" s="130"/>
      <c r="P95" s="130"/>
      <c r="Q95" s="85"/>
      <c r="R95" s="72"/>
      <c r="S95" s="149"/>
      <c r="T95" s="148"/>
    </row>
    <row r="96" spans="1:20" s="83" customFormat="1" ht="14" customHeight="1">
      <c r="A96" s="72" t="s">
        <v>123</v>
      </c>
      <c r="B96" s="15">
        <v>5627</v>
      </c>
      <c r="C96" s="96" t="s">
        <v>296</v>
      </c>
      <c r="D96" s="83" t="s">
        <v>297</v>
      </c>
      <c r="E96" s="10" t="s">
        <v>35</v>
      </c>
      <c r="F96" s="16" t="s">
        <v>36</v>
      </c>
      <c r="G96" s="16"/>
      <c r="H96" s="115" t="s">
        <v>49</v>
      </c>
      <c r="I96" s="72" t="s">
        <v>152</v>
      </c>
      <c r="J96" s="72"/>
      <c r="K96" s="17">
        <v>278.01499999999999</v>
      </c>
      <c r="L96" s="85">
        <v>2.3149999999999999</v>
      </c>
      <c r="M96" s="126">
        <f t="shared" si="2"/>
        <v>8.3268888369332598E-3</v>
      </c>
      <c r="N96" s="130">
        <v>40856</v>
      </c>
      <c r="O96" s="130"/>
      <c r="P96" s="130"/>
      <c r="Q96" s="85"/>
      <c r="R96" s="72"/>
      <c r="S96" s="149"/>
      <c r="T96" s="148"/>
    </row>
    <row r="97" spans="1:60" s="83" customFormat="1" ht="14" customHeight="1">
      <c r="A97" s="72" t="s">
        <v>123</v>
      </c>
      <c r="B97" s="15">
        <v>5360</v>
      </c>
      <c r="C97" s="96" t="s">
        <v>308</v>
      </c>
      <c r="D97" s="83" t="s">
        <v>309</v>
      </c>
      <c r="E97" s="10" t="s">
        <v>126</v>
      </c>
      <c r="F97" s="16" t="s">
        <v>36</v>
      </c>
      <c r="G97" s="16"/>
      <c r="H97" s="115" t="s">
        <v>49</v>
      </c>
      <c r="I97" s="72" t="s">
        <v>191</v>
      </c>
      <c r="J97" s="72"/>
      <c r="K97" s="17">
        <v>21.35</v>
      </c>
      <c r="L97" s="85">
        <v>3.65</v>
      </c>
      <c r="M97" s="126">
        <f t="shared" si="2"/>
        <v>0.17096018735362997</v>
      </c>
      <c r="N97" s="130">
        <v>41275</v>
      </c>
      <c r="O97" s="130"/>
      <c r="P97" s="130"/>
      <c r="Q97" s="85"/>
      <c r="R97" s="72"/>
      <c r="S97" s="149"/>
      <c r="T97" s="148"/>
    </row>
    <row r="98" spans="1:60" s="83" customFormat="1" ht="14" customHeight="1">
      <c r="A98" s="72" t="s">
        <v>123</v>
      </c>
      <c r="B98" s="15">
        <v>5373</v>
      </c>
      <c r="C98" s="96" t="s">
        <v>339</v>
      </c>
      <c r="D98" s="83" t="s">
        <v>340</v>
      </c>
      <c r="E98" s="10" t="s">
        <v>130</v>
      </c>
      <c r="F98" s="18" t="s">
        <v>28</v>
      </c>
      <c r="G98" s="18"/>
      <c r="H98" s="72" t="s">
        <v>49</v>
      </c>
      <c r="I98" s="72" t="s">
        <v>191</v>
      </c>
      <c r="J98" s="72"/>
      <c r="K98" s="17">
        <v>15.143700000000001</v>
      </c>
      <c r="L98" s="85">
        <v>3.0137</v>
      </c>
      <c r="M98" s="126">
        <f t="shared" si="2"/>
        <v>0.19900684773206018</v>
      </c>
      <c r="N98" s="130">
        <v>41719</v>
      </c>
      <c r="O98" s="130"/>
      <c r="P98" s="130"/>
      <c r="Q98" s="85"/>
      <c r="R98" s="72"/>
      <c r="S98" s="149"/>
      <c r="T98" s="148"/>
    </row>
    <row r="99" spans="1:60" s="83" customFormat="1" ht="14" customHeight="1">
      <c r="A99" s="72" t="s">
        <v>123</v>
      </c>
      <c r="B99" s="15">
        <v>5728</v>
      </c>
      <c r="C99" s="96" t="s">
        <v>346</v>
      </c>
      <c r="D99" s="83" t="s">
        <v>347</v>
      </c>
      <c r="E99" s="10" t="s">
        <v>35</v>
      </c>
      <c r="F99" s="16" t="s">
        <v>36</v>
      </c>
      <c r="G99" s="16"/>
      <c r="H99" s="115" t="s">
        <v>49</v>
      </c>
      <c r="I99" s="72" t="s">
        <v>191</v>
      </c>
      <c r="J99" s="72"/>
      <c r="K99" s="17">
        <v>61.883560000000003</v>
      </c>
      <c r="L99" s="85">
        <v>8.3835599999999992</v>
      </c>
      <c r="M99" s="126">
        <f t="shared" si="2"/>
        <v>0.13547313696884922</v>
      </c>
      <c r="N99" s="130">
        <v>41786</v>
      </c>
      <c r="O99" s="130"/>
      <c r="P99" s="130"/>
      <c r="Q99" s="85"/>
      <c r="R99" s="72"/>
      <c r="S99" s="149"/>
      <c r="T99" s="148"/>
    </row>
    <row r="100" spans="1:60" s="83" customFormat="1" ht="14" customHeight="1">
      <c r="A100" s="72" t="s">
        <v>123</v>
      </c>
      <c r="B100" s="72">
        <v>9226</v>
      </c>
      <c r="C100" s="100" t="s">
        <v>692</v>
      </c>
      <c r="D100" s="99" t="s">
        <v>693</v>
      </c>
      <c r="E100" s="10" t="s">
        <v>35</v>
      </c>
      <c r="F100" s="19" t="s">
        <v>36</v>
      </c>
      <c r="G100" s="19"/>
      <c r="H100" s="72" t="s">
        <v>49</v>
      </c>
      <c r="I100" s="72" t="s">
        <v>343</v>
      </c>
      <c r="J100" s="72" t="s">
        <v>682</v>
      </c>
      <c r="K100" s="150">
        <v>126.13</v>
      </c>
      <c r="L100" s="150">
        <v>9.1300000000000008</v>
      </c>
      <c r="M100" s="126">
        <f t="shared" si="2"/>
        <v>7.2385633869816862E-2</v>
      </c>
      <c r="N100" s="130">
        <v>42261</v>
      </c>
      <c r="O100" s="130"/>
      <c r="P100" s="130"/>
      <c r="Q100" s="85"/>
      <c r="R100" s="72"/>
      <c r="S100" s="149"/>
      <c r="T100" s="99"/>
      <c r="U100" s="99"/>
      <c r="V100" s="99"/>
      <c r="W100" s="99"/>
      <c r="X100" s="99"/>
      <c r="Y100" s="99"/>
      <c r="Z100" s="99"/>
      <c r="AA100" s="99"/>
      <c r="AB100" s="99"/>
      <c r="AC100" s="99"/>
      <c r="AD100" s="99"/>
      <c r="AE100" s="99"/>
      <c r="AF100" s="99"/>
      <c r="AG100" s="99"/>
      <c r="AH100" s="99"/>
      <c r="AI100" s="99"/>
      <c r="AJ100" s="99"/>
      <c r="AK100" s="99"/>
      <c r="AL100" s="99"/>
      <c r="AM100" s="99"/>
      <c r="AN100" s="99"/>
      <c r="AO100" s="99"/>
      <c r="AP100" s="99"/>
      <c r="AQ100" s="99"/>
      <c r="AR100" s="99"/>
      <c r="AS100" s="99"/>
      <c r="AT100" s="99"/>
      <c r="AU100" s="99"/>
      <c r="AV100" s="99"/>
      <c r="AW100" s="99"/>
      <c r="AX100" s="99"/>
      <c r="AY100" s="99"/>
      <c r="AZ100" s="99"/>
      <c r="BA100" s="99"/>
      <c r="BB100" s="99"/>
      <c r="BC100" s="99"/>
      <c r="BD100" s="99"/>
      <c r="BE100" s="99"/>
      <c r="BF100" s="99"/>
      <c r="BG100" s="99"/>
      <c r="BH100" s="99"/>
    </row>
    <row r="101" spans="1:60" s="83" customFormat="1" ht="14" customHeight="1">
      <c r="A101" s="72" t="s">
        <v>123</v>
      </c>
      <c r="B101" s="15">
        <v>5199</v>
      </c>
      <c r="C101" s="96" t="s">
        <v>124</v>
      </c>
      <c r="D101" s="83" t="s">
        <v>125</v>
      </c>
      <c r="E101" s="10" t="s">
        <v>126</v>
      </c>
      <c r="F101" s="15" t="s">
        <v>36</v>
      </c>
      <c r="G101" s="15"/>
      <c r="H101" s="115" t="s">
        <v>29</v>
      </c>
      <c r="I101" s="72" t="s">
        <v>127</v>
      </c>
      <c r="J101" s="72"/>
      <c r="K101" s="17">
        <v>32.159999999999997</v>
      </c>
      <c r="L101" s="85">
        <v>2.2599999999999998</v>
      </c>
      <c r="M101" s="126">
        <f t="shared" si="2"/>
        <v>7.0273631840796019E-2</v>
      </c>
      <c r="N101" s="130">
        <v>41275</v>
      </c>
      <c r="O101" s="130"/>
      <c r="P101" s="130"/>
      <c r="Q101" s="85"/>
      <c r="R101" s="72"/>
      <c r="S101" s="149"/>
      <c r="T101" s="138"/>
    </row>
    <row r="102" spans="1:60" s="83" customFormat="1" ht="14" customHeight="1">
      <c r="A102" s="72" t="s">
        <v>123</v>
      </c>
      <c r="B102" s="19">
        <v>5842</v>
      </c>
      <c r="C102" s="96" t="s">
        <v>128</v>
      </c>
      <c r="D102" s="83" t="s">
        <v>129</v>
      </c>
      <c r="E102" s="10" t="s">
        <v>130</v>
      </c>
      <c r="F102" s="19" t="s">
        <v>28</v>
      </c>
      <c r="G102" s="19"/>
      <c r="H102" s="72" t="s">
        <v>29</v>
      </c>
      <c r="I102" s="72" t="s">
        <v>127</v>
      </c>
      <c r="J102" s="72"/>
      <c r="K102" s="84">
        <v>5</v>
      </c>
      <c r="L102" s="85">
        <v>1</v>
      </c>
      <c r="M102" s="126">
        <f t="shared" si="2"/>
        <v>0.2</v>
      </c>
      <c r="N102" s="130">
        <v>41802</v>
      </c>
      <c r="O102" s="130"/>
      <c r="P102" s="130"/>
      <c r="Q102" s="121"/>
      <c r="R102" s="72"/>
      <c r="S102" s="149"/>
      <c r="T102" s="138"/>
    </row>
    <row r="103" spans="1:60" s="83" customFormat="1" ht="14" customHeight="1">
      <c r="A103" s="72" t="s">
        <v>123</v>
      </c>
      <c r="B103" s="15">
        <v>5838</v>
      </c>
      <c r="C103" s="96" t="s">
        <v>352</v>
      </c>
      <c r="D103" s="83" t="s">
        <v>353</v>
      </c>
      <c r="E103" s="10" t="s">
        <v>110</v>
      </c>
      <c r="F103" s="16" t="s">
        <v>28</v>
      </c>
      <c r="G103" s="16"/>
      <c r="H103" s="115" t="s">
        <v>354</v>
      </c>
      <c r="I103" s="72" t="s">
        <v>127</v>
      </c>
      <c r="J103" s="72"/>
      <c r="K103" s="84">
        <v>10.002257</v>
      </c>
      <c r="L103" s="85">
        <v>1.782257</v>
      </c>
      <c r="M103" s="126">
        <f t="shared" si="2"/>
        <v>0.17818548353636585</v>
      </c>
      <c r="N103" s="130">
        <v>41802</v>
      </c>
      <c r="O103" s="130"/>
      <c r="P103" s="130"/>
      <c r="Q103" s="121"/>
      <c r="R103" s="72"/>
      <c r="S103" s="149"/>
      <c r="T103" s="148"/>
    </row>
    <row r="104" spans="1:60" s="83" customFormat="1" ht="14" customHeight="1">
      <c r="A104" s="72" t="s">
        <v>123</v>
      </c>
      <c r="B104" s="72">
        <v>31</v>
      </c>
      <c r="C104" s="94" t="s">
        <v>189</v>
      </c>
      <c r="D104" s="83" t="s">
        <v>190</v>
      </c>
      <c r="E104" s="10" t="s">
        <v>126</v>
      </c>
      <c r="F104" s="10" t="s">
        <v>36</v>
      </c>
      <c r="G104" s="10"/>
      <c r="H104" s="72" t="s">
        <v>156</v>
      </c>
      <c r="I104" s="72" t="s">
        <v>191</v>
      </c>
      <c r="J104" s="72"/>
      <c r="K104" s="85">
        <v>1.7140299999999997</v>
      </c>
      <c r="L104" s="85">
        <v>0.74860000000000004</v>
      </c>
      <c r="M104" s="126">
        <f t="shared" si="2"/>
        <v>0.43674848164851265</v>
      </c>
      <c r="N104" s="130">
        <v>36479</v>
      </c>
      <c r="O104" s="130"/>
      <c r="P104" s="130"/>
      <c r="Q104" s="85"/>
      <c r="R104" s="72"/>
      <c r="S104" s="149"/>
      <c r="T104" s="148"/>
    </row>
    <row r="105" spans="1:60" s="83" customFormat="1" ht="14" customHeight="1">
      <c r="A105" s="72" t="s">
        <v>123</v>
      </c>
      <c r="B105" s="15">
        <v>2776</v>
      </c>
      <c r="C105" s="96" t="s">
        <v>237</v>
      </c>
      <c r="D105" s="83" t="s">
        <v>238</v>
      </c>
      <c r="E105" s="10" t="s">
        <v>110</v>
      </c>
      <c r="F105" s="16" t="s">
        <v>28</v>
      </c>
      <c r="G105" s="16"/>
      <c r="H105" s="115" t="s">
        <v>156</v>
      </c>
      <c r="I105" s="72" t="s">
        <v>191</v>
      </c>
      <c r="J105" s="72"/>
      <c r="K105" s="85">
        <v>35.744999999999997</v>
      </c>
      <c r="L105" s="85">
        <v>7.1749999999999998</v>
      </c>
      <c r="M105" s="126">
        <f t="shared" si="2"/>
        <v>0.20072737445796615</v>
      </c>
      <c r="N105" s="130">
        <v>38957</v>
      </c>
      <c r="O105" s="130"/>
      <c r="P105" s="130"/>
      <c r="Q105" s="85"/>
      <c r="R105" s="72"/>
      <c r="S105" s="149"/>
      <c r="T105" s="148"/>
    </row>
    <row r="106" spans="1:60" s="83" customFormat="1" ht="14" customHeight="1">
      <c r="A106" s="72" t="s">
        <v>123</v>
      </c>
      <c r="B106" s="72">
        <v>5468</v>
      </c>
      <c r="C106" s="94" t="s">
        <v>325</v>
      </c>
      <c r="D106" s="83" t="s">
        <v>326</v>
      </c>
      <c r="E106" s="10" t="s">
        <v>110</v>
      </c>
      <c r="F106" s="10" t="s">
        <v>164</v>
      </c>
      <c r="G106" s="10"/>
      <c r="H106" s="72" t="s">
        <v>327</v>
      </c>
      <c r="I106" s="72" t="s">
        <v>191</v>
      </c>
      <c r="J106" s="72"/>
      <c r="K106" s="85">
        <v>6.2830000000000004</v>
      </c>
      <c r="L106" s="85">
        <v>0.90300000000000002</v>
      </c>
      <c r="M106" s="126">
        <f t="shared" si="2"/>
        <v>0.1437211523157727</v>
      </c>
      <c r="N106" s="130">
        <v>41527</v>
      </c>
      <c r="O106" s="130"/>
      <c r="P106" s="130"/>
      <c r="Q106" s="85"/>
      <c r="R106" s="72"/>
      <c r="S106" s="149"/>
      <c r="T106" s="148"/>
    </row>
    <row r="107" spans="1:60" s="83" customFormat="1" ht="14" customHeight="1">
      <c r="A107" s="72" t="s">
        <v>123</v>
      </c>
      <c r="B107" s="15">
        <v>819</v>
      </c>
      <c r="C107" s="96" t="s">
        <v>194</v>
      </c>
      <c r="D107" s="83" t="s">
        <v>195</v>
      </c>
      <c r="E107" s="10" t="s">
        <v>35</v>
      </c>
      <c r="F107" s="16" t="s">
        <v>36</v>
      </c>
      <c r="G107" s="16"/>
      <c r="H107" s="115" t="s">
        <v>196</v>
      </c>
      <c r="I107" s="72" t="s">
        <v>191</v>
      </c>
      <c r="J107" s="72"/>
      <c r="K107" s="85">
        <v>0.91600000000000004</v>
      </c>
      <c r="L107" s="85">
        <v>0.69100000000000006</v>
      </c>
      <c r="M107" s="126">
        <f t="shared" si="2"/>
        <v>0.75436681222707425</v>
      </c>
      <c r="N107" s="130">
        <v>36622</v>
      </c>
      <c r="O107" s="130"/>
      <c r="P107" s="130"/>
      <c r="Q107" s="121"/>
      <c r="R107" s="72"/>
      <c r="S107" s="149"/>
      <c r="T107" s="148"/>
    </row>
    <row r="108" spans="1:60" s="83" customFormat="1" ht="14" customHeight="1">
      <c r="A108" s="72" t="s">
        <v>123</v>
      </c>
      <c r="B108" s="15">
        <v>1917</v>
      </c>
      <c r="C108" s="96" t="s">
        <v>211</v>
      </c>
      <c r="D108" s="83" t="s">
        <v>212</v>
      </c>
      <c r="E108" s="16" t="s">
        <v>27</v>
      </c>
      <c r="F108" s="16" t="s">
        <v>28</v>
      </c>
      <c r="G108" s="16"/>
      <c r="H108" s="115" t="s">
        <v>196</v>
      </c>
      <c r="I108" s="72" t="s">
        <v>213</v>
      </c>
      <c r="J108" s="72"/>
      <c r="K108" s="85">
        <v>3.7494589999999999</v>
      </c>
      <c r="L108" s="85">
        <v>0.74959500000000001</v>
      </c>
      <c r="M108" s="126">
        <f t="shared" si="2"/>
        <v>0.19992084191346005</v>
      </c>
      <c r="N108" s="130">
        <v>38390</v>
      </c>
      <c r="O108" s="130"/>
      <c r="P108" s="130"/>
      <c r="Q108" s="85"/>
      <c r="R108" s="72"/>
      <c r="S108" s="149"/>
      <c r="T108" s="148"/>
    </row>
    <row r="109" spans="1:60" s="83" customFormat="1" ht="14" customHeight="1">
      <c r="A109" s="72" t="s">
        <v>123</v>
      </c>
      <c r="B109" s="15">
        <v>4909</v>
      </c>
      <c r="C109" s="96" t="s">
        <v>363</v>
      </c>
      <c r="D109" s="83" t="s">
        <v>364</v>
      </c>
      <c r="E109" s="16" t="s">
        <v>35</v>
      </c>
      <c r="F109" s="16" t="s">
        <v>36</v>
      </c>
      <c r="G109" s="16"/>
      <c r="H109" s="115" t="s">
        <v>196</v>
      </c>
      <c r="I109" s="73" t="s">
        <v>365</v>
      </c>
      <c r="J109" s="72"/>
      <c r="K109" s="17">
        <v>15.17</v>
      </c>
      <c r="L109" s="85">
        <v>1.71</v>
      </c>
      <c r="M109" s="126">
        <f t="shared" si="2"/>
        <v>0.11272247857613711</v>
      </c>
      <c r="N109" s="130">
        <v>41067</v>
      </c>
      <c r="O109" s="130"/>
      <c r="P109" s="130"/>
      <c r="Q109" s="85"/>
      <c r="R109" s="72"/>
      <c r="S109" s="149"/>
      <c r="T109" s="148"/>
    </row>
    <row r="110" spans="1:60" s="83" customFormat="1" ht="14" customHeight="1">
      <c r="A110" s="72" t="s">
        <v>123</v>
      </c>
      <c r="B110" s="15">
        <v>5508</v>
      </c>
      <c r="C110" s="96" t="s">
        <v>336</v>
      </c>
      <c r="D110" s="83" t="s">
        <v>337</v>
      </c>
      <c r="E110" s="18" t="s">
        <v>338</v>
      </c>
      <c r="F110" s="18" t="s">
        <v>36</v>
      </c>
      <c r="G110" s="18"/>
      <c r="H110" s="72" t="s">
        <v>196</v>
      </c>
      <c r="I110" s="72" t="s">
        <v>191</v>
      </c>
      <c r="J110" s="72"/>
      <c r="K110" s="17">
        <v>13.07</v>
      </c>
      <c r="L110" s="85">
        <v>2</v>
      </c>
      <c r="M110" s="126">
        <f t="shared" si="2"/>
        <v>0.15302218821729149</v>
      </c>
      <c r="N110" s="130">
        <v>41589</v>
      </c>
      <c r="O110" s="130"/>
      <c r="P110" s="130"/>
      <c r="Q110" s="85"/>
      <c r="R110" s="72"/>
      <c r="S110" s="149"/>
      <c r="T110" s="148"/>
    </row>
    <row r="111" spans="1:60" s="83" customFormat="1" ht="14" customHeight="1">
      <c r="A111" s="72" t="s">
        <v>123</v>
      </c>
      <c r="B111" s="15">
        <v>5450</v>
      </c>
      <c r="C111" s="96" t="s">
        <v>358</v>
      </c>
      <c r="D111" s="83" t="s">
        <v>359</v>
      </c>
      <c r="E111" s="18" t="s">
        <v>360</v>
      </c>
      <c r="F111" s="18" t="s">
        <v>36</v>
      </c>
      <c r="G111" s="18"/>
      <c r="H111" s="72" t="s">
        <v>196</v>
      </c>
      <c r="I111" s="72" t="s">
        <v>191</v>
      </c>
      <c r="J111" s="72"/>
      <c r="K111" s="17">
        <v>10.3</v>
      </c>
      <c r="L111" s="85">
        <v>2</v>
      </c>
      <c r="M111" s="126">
        <f t="shared" si="2"/>
        <v>0.1941747572815534</v>
      </c>
      <c r="N111" s="130">
        <v>41957</v>
      </c>
      <c r="O111" s="130"/>
      <c r="P111" s="130"/>
      <c r="Q111" s="121"/>
      <c r="R111" s="72"/>
      <c r="S111" s="149"/>
      <c r="T111" s="148"/>
    </row>
    <row r="112" spans="1:60" s="83" customFormat="1" ht="14" customHeight="1">
      <c r="A112" s="72" t="s">
        <v>123</v>
      </c>
      <c r="B112" s="15">
        <v>3241</v>
      </c>
      <c r="C112" s="96" t="s">
        <v>244</v>
      </c>
      <c r="D112" s="83" t="s">
        <v>245</v>
      </c>
      <c r="E112" s="16" t="s">
        <v>110</v>
      </c>
      <c r="F112" s="16" t="s">
        <v>28</v>
      </c>
      <c r="G112" s="16"/>
      <c r="H112" s="115" t="s">
        <v>37</v>
      </c>
      <c r="I112" s="72"/>
      <c r="J112" s="72"/>
      <c r="K112" s="85">
        <v>375.8</v>
      </c>
      <c r="L112" s="85">
        <v>23.074999999999999</v>
      </c>
      <c r="M112" s="126">
        <f t="shared" si="2"/>
        <v>6.1402341671101646E-2</v>
      </c>
      <c r="N112" s="130">
        <v>39402</v>
      </c>
      <c r="O112" s="130"/>
      <c r="P112" s="130"/>
      <c r="Q112" s="85"/>
      <c r="R112" s="72"/>
      <c r="S112" s="149"/>
      <c r="T112" s="148"/>
    </row>
    <row r="113" spans="1:60" s="83" customFormat="1" ht="14" customHeight="1">
      <c r="A113" s="72" t="s">
        <v>123</v>
      </c>
      <c r="B113" s="15">
        <v>4215</v>
      </c>
      <c r="C113" s="96" t="s">
        <v>279</v>
      </c>
      <c r="D113" s="83" t="s">
        <v>280</v>
      </c>
      <c r="E113" s="16" t="s">
        <v>222</v>
      </c>
      <c r="F113" s="16" t="s">
        <v>28</v>
      </c>
      <c r="G113" s="16"/>
      <c r="H113" s="115" t="s">
        <v>37</v>
      </c>
      <c r="I113" s="72" t="s">
        <v>191</v>
      </c>
      <c r="J113" s="72"/>
      <c r="K113" s="85">
        <v>2.91</v>
      </c>
      <c r="L113" s="85">
        <v>0.8</v>
      </c>
      <c r="M113" s="126">
        <f t="shared" si="2"/>
        <v>0.27491408934707906</v>
      </c>
      <c r="N113" s="130">
        <v>40358</v>
      </c>
      <c r="O113" s="130"/>
      <c r="P113" s="130"/>
      <c r="Q113" s="85"/>
      <c r="R113" s="72"/>
      <c r="S113" s="149"/>
      <c r="T113" s="148"/>
    </row>
    <row r="114" spans="1:60" s="83" customFormat="1" ht="14" customHeight="1">
      <c r="A114" s="72" t="s">
        <v>123</v>
      </c>
      <c r="B114" s="15">
        <v>4921</v>
      </c>
      <c r="C114" s="96" t="s">
        <v>304</v>
      </c>
      <c r="D114" s="83" t="s">
        <v>305</v>
      </c>
      <c r="E114" s="16" t="s">
        <v>110</v>
      </c>
      <c r="F114" s="16" t="s">
        <v>28</v>
      </c>
      <c r="G114" s="16"/>
      <c r="H114" s="115" t="s">
        <v>37</v>
      </c>
      <c r="I114" s="72" t="s">
        <v>152</v>
      </c>
      <c r="J114" s="72"/>
      <c r="K114" s="17">
        <v>94.2</v>
      </c>
      <c r="L114" s="85">
        <v>9.1999999999999993</v>
      </c>
      <c r="M114" s="126">
        <f t="shared" si="2"/>
        <v>9.7664543524416128E-2</v>
      </c>
      <c r="N114" s="130">
        <v>41067</v>
      </c>
      <c r="O114" s="130"/>
      <c r="P114" s="130"/>
      <c r="Q114" s="85"/>
      <c r="R114" s="72"/>
      <c r="S114" s="149"/>
      <c r="T114" s="148"/>
    </row>
    <row r="115" spans="1:60" s="83" customFormat="1" ht="14" customHeight="1">
      <c r="A115" s="72" t="s">
        <v>123</v>
      </c>
      <c r="B115" s="15">
        <v>2954</v>
      </c>
      <c r="C115" s="96" t="s">
        <v>225</v>
      </c>
      <c r="D115" s="83" t="s">
        <v>226</v>
      </c>
      <c r="E115" s="16" t="s">
        <v>27</v>
      </c>
      <c r="F115" s="16" t="s">
        <v>28</v>
      </c>
      <c r="G115" s="16"/>
      <c r="H115" s="115" t="s">
        <v>227</v>
      </c>
      <c r="I115" s="72" t="s">
        <v>213</v>
      </c>
      <c r="J115" s="72"/>
      <c r="K115" s="85">
        <v>194.1353</v>
      </c>
      <c r="L115" s="85">
        <v>6.1603000000000003</v>
      </c>
      <c r="M115" s="126">
        <f t="shared" si="2"/>
        <v>3.1731993099657817E-2</v>
      </c>
      <c r="N115" s="130">
        <v>38930</v>
      </c>
      <c r="O115" s="130"/>
      <c r="P115" s="130"/>
      <c r="Q115" s="85"/>
      <c r="R115" s="72"/>
      <c r="S115" s="149"/>
      <c r="T115" s="148"/>
    </row>
    <row r="116" spans="1:60" s="83" customFormat="1" ht="14" customHeight="1">
      <c r="A116" s="72" t="s">
        <v>123</v>
      </c>
      <c r="B116" s="72">
        <v>572</v>
      </c>
      <c r="C116" s="100" t="s">
        <v>675</v>
      </c>
      <c r="D116" s="99" t="s">
        <v>676</v>
      </c>
      <c r="E116" s="151" t="s">
        <v>565</v>
      </c>
      <c r="F116" s="72" t="s">
        <v>36</v>
      </c>
      <c r="G116" s="99"/>
      <c r="H116" s="72" t="s">
        <v>678</v>
      </c>
      <c r="I116" s="99" t="s">
        <v>177</v>
      </c>
      <c r="J116" s="72" t="s">
        <v>677</v>
      </c>
      <c r="K116" s="150">
        <v>4</v>
      </c>
      <c r="L116" s="150">
        <v>2</v>
      </c>
      <c r="M116" s="126">
        <f t="shared" si="2"/>
        <v>0.5</v>
      </c>
      <c r="N116" s="130">
        <v>33695</v>
      </c>
      <c r="O116" s="130">
        <v>34247</v>
      </c>
      <c r="P116" s="130">
        <v>35795</v>
      </c>
      <c r="Q116" s="85"/>
      <c r="R116" s="72"/>
      <c r="S116" s="149"/>
      <c r="T116" s="99"/>
      <c r="U116" s="99"/>
      <c r="V116" s="99"/>
      <c r="W116" s="99"/>
      <c r="X116" s="99"/>
      <c r="Y116" s="99"/>
      <c r="Z116" s="99"/>
      <c r="AA116" s="99"/>
      <c r="AB116" s="99"/>
      <c r="AC116" s="99"/>
      <c r="AD116" s="99"/>
      <c r="AE116" s="99"/>
      <c r="AF116" s="99"/>
      <c r="AG116" s="99"/>
      <c r="AH116" s="99"/>
      <c r="AI116" s="99"/>
      <c r="AJ116" s="99"/>
      <c r="AK116" s="99"/>
      <c r="AL116" s="99"/>
      <c r="AM116" s="99"/>
      <c r="AN116" s="99"/>
      <c r="AO116" s="99"/>
      <c r="AP116" s="99"/>
      <c r="AQ116" s="99"/>
      <c r="AR116" s="99"/>
      <c r="AS116" s="99"/>
      <c r="AT116" s="99"/>
      <c r="AU116" s="99"/>
      <c r="AV116" s="99"/>
      <c r="AW116" s="99"/>
      <c r="AX116" s="99"/>
      <c r="AY116" s="99"/>
      <c r="AZ116" s="99"/>
      <c r="BA116" s="99"/>
      <c r="BB116" s="99"/>
      <c r="BC116" s="99"/>
      <c r="BD116" s="99"/>
      <c r="BE116" s="99"/>
      <c r="BF116" s="99"/>
      <c r="BG116" s="99"/>
      <c r="BH116" s="99"/>
    </row>
    <row r="117" spans="1:60" s="83" customFormat="1" ht="14" customHeight="1">
      <c r="A117" s="72" t="s">
        <v>123</v>
      </c>
      <c r="B117" s="15">
        <v>4013</v>
      </c>
      <c r="C117" s="96" t="s">
        <v>267</v>
      </c>
      <c r="D117" s="83" t="s">
        <v>268</v>
      </c>
      <c r="E117" s="16" t="s">
        <v>110</v>
      </c>
      <c r="F117" s="16" t="s">
        <v>28</v>
      </c>
      <c r="G117" s="16"/>
      <c r="H117" s="115" t="s">
        <v>160</v>
      </c>
      <c r="I117" s="72" t="s">
        <v>191</v>
      </c>
      <c r="J117" s="72"/>
      <c r="K117" s="85">
        <v>34.561363999999998</v>
      </c>
      <c r="L117" s="85">
        <v>5.1313639999999996</v>
      </c>
      <c r="M117" s="126">
        <f t="shared" si="2"/>
        <v>0.14847110779539835</v>
      </c>
      <c r="N117" s="130">
        <v>40254</v>
      </c>
      <c r="O117" s="130"/>
      <c r="P117" s="130"/>
      <c r="Q117" s="85"/>
      <c r="R117" s="72"/>
      <c r="S117" s="149"/>
      <c r="T117" s="148"/>
    </row>
    <row r="118" spans="1:60" s="83" customFormat="1" ht="14" customHeight="1">
      <c r="A118" s="72" t="s">
        <v>123</v>
      </c>
      <c r="B118" s="15">
        <v>2178</v>
      </c>
      <c r="C118" s="96" t="s">
        <v>223</v>
      </c>
      <c r="D118" s="83" t="s">
        <v>648</v>
      </c>
      <c r="E118" s="16" t="s">
        <v>110</v>
      </c>
      <c r="F118" s="16" t="s">
        <v>28</v>
      </c>
      <c r="G118" s="16"/>
      <c r="H118" s="115" t="s">
        <v>224</v>
      </c>
      <c r="I118" s="72" t="s">
        <v>213</v>
      </c>
      <c r="J118" s="72"/>
      <c r="K118" s="85">
        <v>2.4093499999999999</v>
      </c>
      <c r="L118" s="85">
        <v>0.98575000000000002</v>
      </c>
      <c r="M118" s="126">
        <f t="shared" si="2"/>
        <v>0.40913524394546252</v>
      </c>
      <c r="N118" s="130">
        <v>38784</v>
      </c>
      <c r="O118" s="130"/>
      <c r="P118" s="130"/>
      <c r="Q118" s="85"/>
      <c r="R118" s="72"/>
      <c r="S118" s="149"/>
      <c r="T118" s="148"/>
    </row>
    <row r="119" spans="1:60" s="83" customFormat="1" ht="14" customHeight="1">
      <c r="A119" s="72" t="s">
        <v>123</v>
      </c>
      <c r="B119" s="72">
        <v>963</v>
      </c>
      <c r="C119" s="100" t="s">
        <v>687</v>
      </c>
      <c r="D119" s="99" t="s">
        <v>688</v>
      </c>
      <c r="E119" s="72" t="s">
        <v>338</v>
      </c>
      <c r="F119" s="19" t="s">
        <v>36</v>
      </c>
      <c r="G119" s="19"/>
      <c r="H119" s="72" t="s">
        <v>231</v>
      </c>
      <c r="I119" s="72" t="s">
        <v>127</v>
      </c>
      <c r="J119" s="72" t="s">
        <v>316</v>
      </c>
      <c r="K119" s="150">
        <v>11.85</v>
      </c>
      <c r="L119" s="85">
        <v>5.35</v>
      </c>
      <c r="M119" s="126">
        <f t="shared" si="2"/>
        <v>0.45147679324894513</v>
      </c>
      <c r="N119" s="130">
        <v>38310</v>
      </c>
      <c r="O119" s="130"/>
      <c r="P119" s="130">
        <v>41071</v>
      </c>
      <c r="Q119" s="85"/>
      <c r="R119" s="72"/>
      <c r="S119" s="149"/>
      <c r="T119" s="99"/>
      <c r="U119" s="99"/>
      <c r="V119" s="99"/>
      <c r="W119" s="99"/>
      <c r="X119" s="99"/>
      <c r="Y119" s="99"/>
      <c r="Z119" s="99"/>
      <c r="AA119" s="99"/>
      <c r="AB119" s="99"/>
      <c r="AC119" s="99"/>
      <c r="AD119" s="99"/>
      <c r="AE119" s="99"/>
      <c r="AF119" s="99"/>
      <c r="AG119" s="99"/>
      <c r="AH119" s="99"/>
      <c r="AI119" s="99"/>
      <c r="AJ119" s="99"/>
      <c r="AK119" s="99"/>
      <c r="AL119" s="99"/>
      <c r="AM119" s="99"/>
      <c r="AN119" s="99"/>
      <c r="AO119" s="99"/>
      <c r="AP119" s="99"/>
      <c r="AQ119" s="99"/>
      <c r="AR119" s="99"/>
      <c r="AS119" s="99"/>
      <c r="AT119" s="99"/>
      <c r="AU119" s="99"/>
      <c r="AV119" s="99"/>
      <c r="AW119" s="99"/>
      <c r="AX119" s="99"/>
      <c r="AY119" s="99"/>
      <c r="AZ119" s="99"/>
      <c r="BA119" s="99"/>
      <c r="BB119" s="99"/>
      <c r="BC119" s="99"/>
      <c r="BD119" s="99"/>
      <c r="BE119" s="99"/>
      <c r="BF119" s="99"/>
      <c r="BG119" s="99"/>
      <c r="BH119" s="99"/>
    </row>
    <row r="120" spans="1:60" s="83" customFormat="1" ht="14" customHeight="1">
      <c r="A120" s="72" t="s">
        <v>123</v>
      </c>
      <c r="B120" s="15">
        <v>2767</v>
      </c>
      <c r="C120" s="96" t="s">
        <v>228</v>
      </c>
      <c r="D120" s="83" t="s">
        <v>229</v>
      </c>
      <c r="E120" s="16" t="s">
        <v>230</v>
      </c>
      <c r="F120" s="16" t="s">
        <v>136</v>
      </c>
      <c r="G120" s="16"/>
      <c r="H120" s="115" t="s">
        <v>231</v>
      </c>
      <c r="I120" s="72" t="s">
        <v>191</v>
      </c>
      <c r="J120" s="72"/>
      <c r="K120" s="85">
        <v>77.546999999999997</v>
      </c>
      <c r="L120" s="85">
        <v>21.175000000000001</v>
      </c>
      <c r="M120" s="126">
        <f t="shared" si="2"/>
        <v>0.27306020864765884</v>
      </c>
      <c r="N120" s="130">
        <v>38930</v>
      </c>
      <c r="O120" s="130"/>
      <c r="P120" s="130"/>
      <c r="Q120" s="121"/>
      <c r="R120" s="72"/>
      <c r="S120" s="149"/>
      <c r="T120" s="148"/>
    </row>
    <row r="121" spans="1:60" s="83" customFormat="1" ht="14" customHeight="1">
      <c r="A121" s="72" t="s">
        <v>123</v>
      </c>
      <c r="B121" s="15">
        <v>5329</v>
      </c>
      <c r="C121" s="96" t="s">
        <v>320</v>
      </c>
      <c r="D121" s="83" t="s">
        <v>321</v>
      </c>
      <c r="E121" s="16" t="s">
        <v>322</v>
      </c>
      <c r="F121" s="16" t="s">
        <v>36</v>
      </c>
      <c r="G121" s="16"/>
      <c r="H121" s="115" t="s">
        <v>42</v>
      </c>
      <c r="I121" s="72" t="s">
        <v>191</v>
      </c>
      <c r="J121" s="72"/>
      <c r="K121" s="17">
        <v>38.841672000000003</v>
      </c>
      <c r="L121" s="85">
        <v>4.4547939999999997</v>
      </c>
      <c r="M121" s="126">
        <f t="shared" si="2"/>
        <v>0.11469109774677051</v>
      </c>
      <c r="N121" s="130">
        <v>41445</v>
      </c>
      <c r="O121" s="130"/>
      <c r="P121" s="130"/>
      <c r="Q121" s="85"/>
      <c r="R121" s="72"/>
      <c r="S121" s="149"/>
      <c r="T121" s="148"/>
    </row>
    <row r="122" spans="1:60" s="83" customFormat="1" ht="14" customHeight="1">
      <c r="A122" s="72" t="s">
        <v>123</v>
      </c>
      <c r="B122" s="15">
        <v>5741</v>
      </c>
      <c r="C122" s="96" t="s">
        <v>341</v>
      </c>
      <c r="D122" s="83" t="s">
        <v>342</v>
      </c>
      <c r="E122" s="16" t="s">
        <v>35</v>
      </c>
      <c r="F122" s="16" t="s">
        <v>36</v>
      </c>
      <c r="G122" s="16"/>
      <c r="H122" s="115" t="s">
        <v>42</v>
      </c>
      <c r="I122" s="72" t="s">
        <v>343</v>
      </c>
      <c r="J122" s="72"/>
      <c r="K122" s="17">
        <v>14.9</v>
      </c>
      <c r="L122" s="85">
        <v>2.0499999999999998</v>
      </c>
      <c r="M122" s="126">
        <f t="shared" si="2"/>
        <v>0.13758389261744966</v>
      </c>
      <c r="N122" s="130">
        <v>41767</v>
      </c>
      <c r="O122" s="130"/>
      <c r="P122" s="130"/>
      <c r="Q122" s="85"/>
      <c r="R122" s="72"/>
      <c r="S122" s="149"/>
      <c r="T122" s="148"/>
    </row>
    <row r="123" spans="1:60" s="83" customFormat="1" ht="14" customHeight="1">
      <c r="A123" s="72" t="s">
        <v>123</v>
      </c>
      <c r="B123" s="15">
        <v>1155</v>
      </c>
      <c r="C123" s="96" t="s">
        <v>476</v>
      </c>
      <c r="D123" s="83" t="s">
        <v>477</v>
      </c>
      <c r="E123" s="16" t="s">
        <v>110</v>
      </c>
      <c r="F123" s="15" t="s">
        <v>28</v>
      </c>
      <c r="G123" s="15"/>
      <c r="H123" s="115" t="s">
        <v>413</v>
      </c>
      <c r="I123" s="72" t="s">
        <v>177</v>
      </c>
      <c r="J123" s="72"/>
      <c r="K123" s="85">
        <v>12.525</v>
      </c>
      <c r="L123" s="85">
        <v>6.125</v>
      </c>
      <c r="M123" s="126">
        <f t="shared" si="2"/>
        <v>0.48902195608782434</v>
      </c>
      <c r="N123" s="130">
        <v>37393</v>
      </c>
      <c r="O123" s="130"/>
      <c r="P123" s="130"/>
      <c r="Q123" s="85"/>
      <c r="R123" s="72"/>
      <c r="S123" s="86" t="s">
        <v>457</v>
      </c>
      <c r="T123" s="138"/>
      <c r="U123" s="87"/>
      <c r="V123" s="87"/>
      <c r="W123" s="87"/>
      <c r="X123" s="87"/>
      <c r="Y123" s="87"/>
      <c r="Z123" s="87"/>
      <c r="AA123" s="87"/>
      <c r="AB123" s="87"/>
      <c r="AC123" s="87"/>
      <c r="AD123" s="87"/>
      <c r="AE123" s="87"/>
      <c r="AF123" s="87"/>
      <c r="AG123" s="87"/>
      <c r="AH123" s="87"/>
      <c r="AI123" s="87"/>
      <c r="AJ123" s="87"/>
      <c r="AK123" s="87"/>
      <c r="AL123" s="87"/>
      <c r="AM123" s="87"/>
      <c r="AN123" s="87"/>
      <c r="AO123" s="87"/>
      <c r="AP123" s="87"/>
      <c r="AQ123" s="87"/>
      <c r="AR123" s="87"/>
      <c r="AS123" s="87"/>
      <c r="AT123" s="87"/>
      <c r="AU123" s="87"/>
      <c r="AV123" s="87"/>
      <c r="AW123" s="87"/>
      <c r="AX123" s="87"/>
      <c r="AY123" s="87"/>
      <c r="AZ123" s="87"/>
      <c r="BA123" s="87"/>
      <c r="BB123" s="87"/>
      <c r="BC123" s="87"/>
      <c r="BD123" s="87"/>
      <c r="BE123" s="87"/>
      <c r="BF123" s="87"/>
      <c r="BG123" s="87"/>
      <c r="BH123" s="87"/>
    </row>
    <row r="124" spans="1:60" s="83" customFormat="1" ht="14" customHeight="1">
      <c r="A124" s="72" t="s">
        <v>123</v>
      </c>
      <c r="B124" s="15">
        <v>5055</v>
      </c>
      <c r="C124" s="96" t="s">
        <v>301</v>
      </c>
      <c r="D124" s="83" t="s">
        <v>302</v>
      </c>
      <c r="E124" s="16" t="s">
        <v>110</v>
      </c>
      <c r="F124" s="16" t="s">
        <v>28</v>
      </c>
      <c r="G124" s="16"/>
      <c r="H124" s="115" t="s">
        <v>303</v>
      </c>
      <c r="I124" s="72" t="s">
        <v>152</v>
      </c>
      <c r="J124" s="72"/>
      <c r="K124" s="17">
        <v>78.289000000000001</v>
      </c>
      <c r="L124" s="85">
        <v>1.389</v>
      </c>
      <c r="M124" s="126">
        <f t="shared" si="2"/>
        <v>1.7741956085784719E-2</v>
      </c>
      <c r="N124" s="130">
        <v>40856</v>
      </c>
      <c r="O124" s="130"/>
      <c r="P124" s="130"/>
      <c r="Q124" s="85"/>
      <c r="R124" s="72"/>
      <c r="S124" s="149"/>
      <c r="T124" s="148"/>
    </row>
    <row r="125" spans="1:60" s="83" customFormat="1" ht="14" customHeight="1">
      <c r="A125" s="72" t="s">
        <v>123</v>
      </c>
      <c r="B125" s="19">
        <v>5358</v>
      </c>
      <c r="C125" s="96" t="s">
        <v>328</v>
      </c>
      <c r="D125" s="83" t="s">
        <v>329</v>
      </c>
      <c r="E125" s="18" t="s">
        <v>130</v>
      </c>
      <c r="F125" s="18" t="s">
        <v>28</v>
      </c>
      <c r="G125" s="18"/>
      <c r="H125" s="72" t="s">
        <v>169</v>
      </c>
      <c r="I125" s="72" t="s">
        <v>191</v>
      </c>
      <c r="J125" s="72"/>
      <c r="K125" s="17">
        <v>19.924429</v>
      </c>
      <c r="L125" s="85">
        <v>2.3744290000000001</v>
      </c>
      <c r="M125" s="126">
        <f t="shared" si="2"/>
        <v>0.11917174640236868</v>
      </c>
      <c r="N125" s="130">
        <v>41585</v>
      </c>
      <c r="O125" s="130"/>
      <c r="P125" s="130"/>
      <c r="Q125" s="85"/>
      <c r="R125" s="72"/>
      <c r="S125" s="149"/>
      <c r="T125" s="148"/>
    </row>
    <row r="126" spans="1:60" s="83" customFormat="1" ht="14" customHeight="1">
      <c r="A126" s="72" t="s">
        <v>123</v>
      </c>
      <c r="B126" s="72">
        <v>6951</v>
      </c>
      <c r="C126" s="100" t="s">
        <v>739</v>
      </c>
      <c r="D126" s="83" t="s">
        <v>740</v>
      </c>
      <c r="E126" s="72" t="s">
        <v>338</v>
      </c>
      <c r="F126" s="19"/>
      <c r="G126" s="19" t="s">
        <v>738</v>
      </c>
      <c r="H126" s="72" t="s">
        <v>169</v>
      </c>
      <c r="I126" s="72" t="s">
        <v>161</v>
      </c>
      <c r="J126" s="72" t="s">
        <v>682</v>
      </c>
      <c r="K126" s="150">
        <v>55.29</v>
      </c>
      <c r="L126" s="150">
        <v>6.39</v>
      </c>
      <c r="M126" s="126">
        <f t="shared" si="2"/>
        <v>0.11557243624525231</v>
      </c>
      <c r="N126" s="130">
        <v>41942</v>
      </c>
      <c r="O126" s="130"/>
      <c r="P126" s="130"/>
      <c r="Q126" s="85"/>
      <c r="R126" s="72"/>
    </row>
    <row r="127" spans="1:60" s="83" customFormat="1" ht="14" customHeight="1">
      <c r="A127" s="72" t="s">
        <v>123</v>
      </c>
      <c r="B127" s="15">
        <v>4130</v>
      </c>
      <c r="C127" s="96" t="s">
        <v>269</v>
      </c>
      <c r="D127" s="83" t="s">
        <v>270</v>
      </c>
      <c r="E127" s="16" t="s">
        <v>110</v>
      </c>
      <c r="F127" s="16" t="s">
        <v>28</v>
      </c>
      <c r="G127" s="16"/>
      <c r="H127" s="115" t="s">
        <v>271</v>
      </c>
      <c r="I127" s="72" t="s">
        <v>152</v>
      </c>
      <c r="J127" s="72"/>
      <c r="K127" s="85">
        <v>27.818182</v>
      </c>
      <c r="L127" s="85">
        <v>2.8181820000000002</v>
      </c>
      <c r="M127" s="126">
        <f t="shared" si="2"/>
        <v>0.10130719541629285</v>
      </c>
      <c r="N127" s="130">
        <v>40254</v>
      </c>
      <c r="O127" s="130"/>
      <c r="P127" s="130"/>
      <c r="Q127" s="85"/>
      <c r="R127" s="72"/>
      <c r="S127" s="149"/>
      <c r="T127" s="148"/>
    </row>
    <row r="128" spans="1:60" s="83" customFormat="1" ht="14" customHeight="1">
      <c r="A128" s="72" t="s">
        <v>123</v>
      </c>
      <c r="B128" s="15">
        <v>2801</v>
      </c>
      <c r="C128" s="96" t="s">
        <v>232</v>
      </c>
      <c r="D128" s="83" t="s">
        <v>233</v>
      </c>
      <c r="E128" s="16" t="s">
        <v>110</v>
      </c>
      <c r="F128" s="16" t="s">
        <v>28</v>
      </c>
      <c r="G128" s="16"/>
      <c r="H128" s="115" t="s">
        <v>234</v>
      </c>
      <c r="I128" s="72" t="s">
        <v>191</v>
      </c>
      <c r="J128" s="72"/>
      <c r="K128" s="85">
        <v>64.814999999999998</v>
      </c>
      <c r="L128" s="85">
        <v>4.2249999999999996</v>
      </c>
      <c r="M128" s="126">
        <f t="shared" si="2"/>
        <v>6.5185528041348445E-2</v>
      </c>
      <c r="N128" s="130">
        <v>38930</v>
      </c>
      <c r="O128" s="130"/>
      <c r="P128" s="130"/>
      <c r="Q128" s="85"/>
      <c r="R128" s="72"/>
      <c r="S128" s="149"/>
      <c r="T128" s="148"/>
    </row>
    <row r="129" spans="1:60" s="83" customFormat="1" ht="14" customHeight="1">
      <c r="A129" s="72" t="s">
        <v>123</v>
      </c>
      <c r="B129" s="15">
        <v>3827</v>
      </c>
      <c r="C129" s="96" t="s">
        <v>251</v>
      </c>
      <c r="D129" s="83" t="s">
        <v>252</v>
      </c>
      <c r="E129" s="16" t="s">
        <v>110</v>
      </c>
      <c r="F129" s="16" t="s">
        <v>28</v>
      </c>
      <c r="G129" s="16"/>
      <c r="H129" s="115" t="s">
        <v>173</v>
      </c>
      <c r="I129" s="72" t="s">
        <v>177</v>
      </c>
      <c r="J129" s="72"/>
      <c r="K129" s="85">
        <v>105</v>
      </c>
      <c r="L129" s="85">
        <v>4.5</v>
      </c>
      <c r="M129" s="126">
        <f t="shared" si="2"/>
        <v>4.2857142857142858E-2</v>
      </c>
      <c r="N129" s="130">
        <v>39924</v>
      </c>
      <c r="O129" s="130"/>
      <c r="P129" s="130"/>
      <c r="Q129" s="85"/>
      <c r="R129" s="72"/>
      <c r="S129" s="149"/>
      <c r="T129" s="148"/>
    </row>
    <row r="130" spans="1:60" s="83" customFormat="1" ht="14" customHeight="1">
      <c r="A130" s="72" t="s">
        <v>123</v>
      </c>
      <c r="B130" s="72">
        <v>391</v>
      </c>
      <c r="C130" s="100" t="s">
        <v>654</v>
      </c>
      <c r="D130" s="99" t="s">
        <v>679</v>
      </c>
      <c r="E130" s="151" t="s">
        <v>289</v>
      </c>
      <c r="F130" s="72"/>
      <c r="G130" s="99"/>
      <c r="H130" s="119" t="s">
        <v>250</v>
      </c>
      <c r="I130" s="72" t="s">
        <v>191</v>
      </c>
      <c r="J130" s="72" t="s">
        <v>677</v>
      </c>
      <c r="K130" s="150">
        <v>7</v>
      </c>
      <c r="L130" s="150">
        <v>7</v>
      </c>
      <c r="M130" s="126">
        <f t="shared" si="2"/>
        <v>1</v>
      </c>
      <c r="N130" s="130">
        <v>33725</v>
      </c>
      <c r="O130" s="130">
        <v>33725</v>
      </c>
      <c r="P130" s="130">
        <v>38625</v>
      </c>
      <c r="Q130" s="85"/>
      <c r="R130" s="72"/>
      <c r="S130" s="149"/>
      <c r="T130" s="99"/>
      <c r="U130" s="99"/>
      <c r="V130" s="99"/>
      <c r="W130" s="99"/>
      <c r="X130" s="99"/>
      <c r="Y130" s="99"/>
      <c r="Z130" s="99"/>
      <c r="AA130" s="99"/>
      <c r="AB130" s="99"/>
      <c r="AC130" s="99"/>
      <c r="AD130" s="99"/>
      <c r="AE130" s="99"/>
      <c r="AF130" s="99"/>
      <c r="AG130" s="99"/>
      <c r="AH130" s="99"/>
      <c r="AI130" s="99"/>
      <c r="AJ130" s="99"/>
      <c r="AK130" s="99"/>
      <c r="AL130" s="99"/>
      <c r="AM130" s="99"/>
      <c r="AN130" s="99"/>
      <c r="AO130" s="99"/>
      <c r="AP130" s="99"/>
      <c r="AQ130" s="99"/>
      <c r="AR130" s="99"/>
      <c r="AS130" s="99"/>
      <c r="AT130" s="99"/>
      <c r="AU130" s="99"/>
      <c r="AV130" s="99"/>
      <c r="AW130" s="99"/>
      <c r="AX130" s="99"/>
      <c r="AY130" s="99"/>
      <c r="AZ130" s="99"/>
      <c r="BA130" s="99"/>
      <c r="BB130" s="99"/>
      <c r="BC130" s="99"/>
      <c r="BD130" s="99"/>
      <c r="BE130" s="99"/>
      <c r="BF130" s="99"/>
      <c r="BG130" s="99"/>
      <c r="BH130" s="99"/>
    </row>
    <row r="131" spans="1:60" s="83" customFormat="1" ht="14" customHeight="1">
      <c r="A131" s="72" t="s">
        <v>123</v>
      </c>
      <c r="B131" s="15">
        <v>3539</v>
      </c>
      <c r="C131" s="96" t="s">
        <v>248</v>
      </c>
      <c r="D131" s="83" t="s">
        <v>249</v>
      </c>
      <c r="E131" s="16" t="s">
        <v>110</v>
      </c>
      <c r="F131" s="16" t="s">
        <v>28</v>
      </c>
      <c r="G131" s="16"/>
      <c r="H131" s="115" t="s">
        <v>250</v>
      </c>
      <c r="I131" s="72" t="s">
        <v>191</v>
      </c>
      <c r="J131" s="72"/>
      <c r="K131" s="85">
        <v>40</v>
      </c>
      <c r="L131" s="85">
        <v>5</v>
      </c>
      <c r="M131" s="126">
        <f t="shared" si="2"/>
        <v>0.125</v>
      </c>
      <c r="N131" s="130">
        <v>39840</v>
      </c>
      <c r="O131" s="130"/>
      <c r="P131" s="130"/>
      <c r="Q131" s="85"/>
      <c r="R131" s="72"/>
      <c r="S131" s="149"/>
      <c r="T131" s="148"/>
    </row>
    <row r="132" spans="1:60" s="83" customFormat="1" ht="14" customHeight="1">
      <c r="A132" s="72" t="s">
        <v>123</v>
      </c>
      <c r="B132" s="15">
        <v>1081</v>
      </c>
      <c r="C132" s="96" t="s">
        <v>205</v>
      </c>
      <c r="D132" s="83" t="s">
        <v>206</v>
      </c>
      <c r="E132" s="16" t="s">
        <v>110</v>
      </c>
      <c r="F132" s="16" t="s">
        <v>28</v>
      </c>
      <c r="G132" s="16"/>
      <c r="H132" s="115" t="s">
        <v>207</v>
      </c>
      <c r="I132" s="72" t="s">
        <v>177</v>
      </c>
      <c r="J132" s="72"/>
      <c r="K132" s="85">
        <v>134.28</v>
      </c>
      <c r="L132" s="85">
        <v>8.2799999999999994</v>
      </c>
      <c r="M132" s="126">
        <f t="shared" si="2"/>
        <v>6.1662198391420904E-2</v>
      </c>
      <c r="N132" s="130">
        <v>37757</v>
      </c>
      <c r="O132" s="130"/>
      <c r="P132" s="130"/>
      <c r="Q132" s="85"/>
      <c r="R132" s="72"/>
      <c r="S132" s="149"/>
      <c r="T132" s="148"/>
    </row>
    <row r="133" spans="1:60" s="83" customFormat="1" ht="14" customHeight="1">
      <c r="A133" s="72" t="s">
        <v>123</v>
      </c>
      <c r="B133" s="15">
        <v>785</v>
      </c>
      <c r="C133" s="96" t="s">
        <v>197</v>
      </c>
      <c r="D133" s="83" t="s">
        <v>198</v>
      </c>
      <c r="E133" s="16" t="s">
        <v>58</v>
      </c>
      <c r="F133" s="16" t="s">
        <v>28</v>
      </c>
      <c r="G133" s="16"/>
      <c r="H133" s="115" t="s">
        <v>149</v>
      </c>
      <c r="I133" s="72" t="s">
        <v>177</v>
      </c>
      <c r="J133" s="72"/>
      <c r="K133" s="85">
        <v>2.0609999999999999</v>
      </c>
      <c r="L133" s="85">
        <v>1.875</v>
      </c>
      <c r="M133" s="126">
        <f t="shared" si="2"/>
        <v>0.90975254730713251</v>
      </c>
      <c r="N133" s="130">
        <v>36647</v>
      </c>
      <c r="O133" s="130"/>
      <c r="P133" s="130"/>
      <c r="Q133" s="85"/>
      <c r="R133" s="72"/>
      <c r="S133" s="149"/>
      <c r="T133" s="148"/>
    </row>
    <row r="134" spans="1:60" s="83" customFormat="1" ht="14" customHeight="1">
      <c r="A134" s="72" t="s">
        <v>123</v>
      </c>
      <c r="B134" s="72">
        <v>5717</v>
      </c>
      <c r="C134" s="100" t="s">
        <v>680</v>
      </c>
      <c r="D134" s="99" t="s">
        <v>681</v>
      </c>
      <c r="E134" s="151" t="s">
        <v>110</v>
      </c>
      <c r="F134" s="19" t="s">
        <v>401</v>
      </c>
      <c r="G134" s="19"/>
      <c r="H134" s="72" t="s">
        <v>149</v>
      </c>
      <c r="I134" s="72" t="s">
        <v>191</v>
      </c>
      <c r="J134" s="72" t="s">
        <v>682</v>
      </c>
      <c r="K134" s="150">
        <v>18.579000000000001</v>
      </c>
      <c r="L134" s="150">
        <v>2.7389999999999999</v>
      </c>
      <c r="M134" s="126">
        <f t="shared" si="2"/>
        <v>0.14742451154529307</v>
      </c>
      <c r="N134" s="130">
        <v>41786</v>
      </c>
      <c r="O134" s="130"/>
      <c r="P134" s="130"/>
      <c r="Q134" s="85"/>
      <c r="R134" s="72"/>
      <c r="S134" s="149"/>
      <c r="T134" s="99"/>
      <c r="U134" s="99"/>
      <c r="V134" s="99"/>
      <c r="W134" s="99"/>
      <c r="X134" s="99"/>
      <c r="Y134" s="99"/>
      <c r="Z134" s="99"/>
      <c r="AA134" s="99"/>
      <c r="AB134" s="99"/>
      <c r="AC134" s="99"/>
      <c r="AD134" s="99"/>
      <c r="AE134" s="99"/>
      <c r="AF134" s="99"/>
      <c r="AG134" s="99"/>
      <c r="AH134" s="99"/>
      <c r="AI134" s="99"/>
      <c r="AJ134" s="99"/>
      <c r="AK134" s="99"/>
      <c r="AL134" s="99"/>
      <c r="AM134" s="99"/>
      <c r="AN134" s="99"/>
      <c r="AO134" s="99"/>
      <c r="AP134" s="99"/>
      <c r="AQ134" s="99"/>
      <c r="AR134" s="99"/>
      <c r="AS134" s="99"/>
      <c r="AT134" s="99"/>
      <c r="AU134" s="99"/>
      <c r="AV134" s="99"/>
      <c r="AW134" s="99"/>
      <c r="AX134" s="99"/>
      <c r="AY134" s="99"/>
      <c r="AZ134" s="99"/>
      <c r="BA134" s="99"/>
      <c r="BB134" s="99"/>
      <c r="BC134" s="99"/>
      <c r="BD134" s="99"/>
      <c r="BE134" s="99"/>
      <c r="BF134" s="99"/>
      <c r="BG134" s="99"/>
      <c r="BH134" s="99"/>
    </row>
    <row r="135" spans="1:60" s="83" customFormat="1" ht="14" customHeight="1">
      <c r="A135" s="72" t="s">
        <v>123</v>
      </c>
      <c r="B135" s="72">
        <v>4236</v>
      </c>
      <c r="C135" s="100" t="s">
        <v>689</v>
      </c>
      <c r="D135" s="99" t="s">
        <v>690</v>
      </c>
      <c r="E135" s="151" t="s">
        <v>110</v>
      </c>
      <c r="F135" s="19" t="s">
        <v>401</v>
      </c>
      <c r="G135" s="19"/>
      <c r="H135" s="72" t="s">
        <v>230</v>
      </c>
      <c r="I135" s="72" t="s">
        <v>152</v>
      </c>
      <c r="J135" s="72" t="s">
        <v>30</v>
      </c>
      <c r="K135" s="150">
        <v>2</v>
      </c>
      <c r="L135" s="150">
        <v>1</v>
      </c>
      <c r="M135" s="126">
        <f t="shared" si="2"/>
        <v>0.5</v>
      </c>
      <c r="N135" s="130">
        <v>40974</v>
      </c>
      <c r="O135" s="130"/>
      <c r="P135" s="130"/>
      <c r="Q135" s="85"/>
      <c r="R135" s="72"/>
      <c r="S135" s="149"/>
      <c r="T135" s="99"/>
      <c r="U135" s="99"/>
      <c r="V135" s="99"/>
      <c r="W135" s="99"/>
      <c r="X135" s="99"/>
      <c r="Y135" s="99"/>
      <c r="Z135" s="99"/>
      <c r="AA135" s="99"/>
      <c r="AB135" s="99"/>
      <c r="AC135" s="99"/>
      <c r="AD135" s="99"/>
      <c r="AE135" s="99"/>
      <c r="AF135" s="99"/>
      <c r="AG135" s="99"/>
      <c r="AH135" s="99"/>
      <c r="AI135" s="99"/>
      <c r="AJ135" s="99"/>
      <c r="AK135" s="99"/>
      <c r="AL135" s="99"/>
      <c r="AM135" s="99"/>
      <c r="AN135" s="99"/>
      <c r="AO135" s="99"/>
      <c r="AP135" s="99"/>
      <c r="AQ135" s="99"/>
      <c r="AR135" s="99"/>
      <c r="AS135" s="99"/>
      <c r="AT135" s="99"/>
      <c r="AU135" s="99"/>
      <c r="AV135" s="99"/>
      <c r="AW135" s="99"/>
      <c r="AX135" s="99"/>
      <c r="AY135" s="99"/>
      <c r="AZ135" s="99"/>
      <c r="BA135" s="99"/>
      <c r="BB135" s="99"/>
      <c r="BC135" s="99"/>
      <c r="BD135" s="99"/>
      <c r="BE135" s="99"/>
      <c r="BF135" s="99"/>
      <c r="BG135" s="99"/>
      <c r="BH135" s="99"/>
    </row>
    <row r="136" spans="1:60" s="83" customFormat="1" ht="14" customHeight="1">
      <c r="A136" s="72" t="s">
        <v>123</v>
      </c>
      <c r="B136" s="15">
        <v>4008</v>
      </c>
      <c r="C136" s="96" t="s">
        <v>276</v>
      </c>
      <c r="D136" s="83" t="s">
        <v>277</v>
      </c>
      <c r="E136" s="16" t="s">
        <v>110</v>
      </c>
      <c r="F136" s="16" t="s">
        <v>28</v>
      </c>
      <c r="G136" s="16"/>
      <c r="H136" s="115" t="s">
        <v>278</v>
      </c>
      <c r="I136" s="72" t="s">
        <v>191</v>
      </c>
      <c r="J136" s="72"/>
      <c r="K136" s="85">
        <v>40.75</v>
      </c>
      <c r="L136" s="85">
        <v>5.55</v>
      </c>
      <c r="M136" s="126">
        <f t="shared" si="2"/>
        <v>0.1361963190184049</v>
      </c>
      <c r="N136" s="130">
        <v>40337</v>
      </c>
      <c r="O136" s="130"/>
      <c r="P136" s="130"/>
      <c r="Q136" s="85"/>
      <c r="R136" s="72"/>
      <c r="S136" s="149"/>
      <c r="T136" s="148"/>
    </row>
    <row r="137" spans="1:60" s="83" customFormat="1" ht="14" customHeight="1">
      <c r="A137" s="72" t="s">
        <v>123</v>
      </c>
      <c r="B137" s="15">
        <v>4030</v>
      </c>
      <c r="C137" s="96" t="s">
        <v>281</v>
      </c>
      <c r="D137" s="83" t="s">
        <v>282</v>
      </c>
      <c r="E137" s="16" t="s">
        <v>110</v>
      </c>
      <c r="F137" s="16" t="s">
        <v>28</v>
      </c>
      <c r="G137" s="16"/>
      <c r="H137" s="115" t="s">
        <v>278</v>
      </c>
      <c r="I137" s="72" t="s">
        <v>191</v>
      </c>
      <c r="J137" s="72"/>
      <c r="K137" s="17">
        <v>2.9550000000000001</v>
      </c>
      <c r="L137" s="85">
        <v>0.95500000000000007</v>
      </c>
      <c r="M137" s="126">
        <f t="shared" si="2"/>
        <v>0.32318104906937395</v>
      </c>
      <c r="N137" s="130">
        <v>40522</v>
      </c>
      <c r="O137" s="130"/>
      <c r="P137" s="130"/>
      <c r="Q137" s="85"/>
      <c r="R137" s="72"/>
      <c r="S137" s="149"/>
      <c r="T137" s="148"/>
    </row>
    <row r="138" spans="1:60" s="83" customFormat="1" ht="14" customHeight="1">
      <c r="A138" s="72" t="s">
        <v>123</v>
      </c>
      <c r="B138" s="15">
        <v>5396</v>
      </c>
      <c r="C138" s="96" t="s">
        <v>323</v>
      </c>
      <c r="D138" s="83" t="s">
        <v>324</v>
      </c>
      <c r="E138" s="16" t="s">
        <v>110</v>
      </c>
      <c r="F138" s="16" t="s">
        <v>28</v>
      </c>
      <c r="G138" s="16"/>
      <c r="H138" s="115" t="s">
        <v>278</v>
      </c>
      <c r="I138" s="72" t="s">
        <v>177</v>
      </c>
      <c r="J138" s="72"/>
      <c r="K138" s="17">
        <v>279.13242000000002</v>
      </c>
      <c r="L138" s="85">
        <v>9.1324199999999998</v>
      </c>
      <c r="M138" s="126">
        <f t="shared" si="2"/>
        <v>3.2717159834031458E-2</v>
      </c>
      <c r="N138" s="130">
        <v>41445</v>
      </c>
      <c r="O138" s="130"/>
      <c r="P138" s="130"/>
      <c r="Q138" s="85"/>
      <c r="R138" s="72"/>
      <c r="S138" s="149"/>
      <c r="T138" s="148"/>
    </row>
    <row r="139" spans="1:60" s="83" customFormat="1" ht="14" customHeight="1">
      <c r="A139" s="72" t="s">
        <v>123</v>
      </c>
      <c r="B139" s="72">
        <v>5530</v>
      </c>
      <c r="C139" s="94" t="s">
        <v>330</v>
      </c>
      <c r="D139" s="83" t="s">
        <v>331</v>
      </c>
      <c r="E139" s="10" t="s">
        <v>130</v>
      </c>
      <c r="F139" s="10" t="s">
        <v>28</v>
      </c>
      <c r="G139" s="10"/>
      <c r="H139" s="72" t="s">
        <v>278</v>
      </c>
      <c r="I139" s="72" t="s">
        <v>161</v>
      </c>
      <c r="J139" s="72"/>
      <c r="K139" s="85">
        <v>114.24</v>
      </c>
      <c r="L139" s="85">
        <v>10.199999999999999</v>
      </c>
      <c r="M139" s="126">
        <f t="shared" si="2"/>
        <v>8.9285714285714288E-2</v>
      </c>
      <c r="N139" s="130">
        <v>41585</v>
      </c>
      <c r="O139" s="130"/>
      <c r="P139" s="130"/>
      <c r="Q139" s="121"/>
      <c r="R139" s="72"/>
      <c r="S139" s="149"/>
      <c r="T139" s="148"/>
    </row>
    <row r="140" spans="1:60" s="87" customFormat="1" ht="14" customHeight="1">
      <c r="A140" s="72" t="s">
        <v>123</v>
      </c>
      <c r="B140" s="15">
        <v>3759</v>
      </c>
      <c r="C140" s="96" t="s">
        <v>261</v>
      </c>
      <c r="D140" s="83" t="s">
        <v>262</v>
      </c>
      <c r="E140" s="16" t="s">
        <v>110</v>
      </c>
      <c r="F140" s="16" t="s">
        <v>28</v>
      </c>
      <c r="G140" s="16"/>
      <c r="H140" s="115" t="s">
        <v>263</v>
      </c>
      <c r="I140" s="72" t="s">
        <v>191</v>
      </c>
      <c r="J140" s="72"/>
      <c r="K140" s="85">
        <v>5.62</v>
      </c>
      <c r="L140" s="85">
        <v>1</v>
      </c>
      <c r="M140" s="126">
        <f t="shared" si="2"/>
        <v>0.17793594306049823</v>
      </c>
      <c r="N140" s="130">
        <v>40240</v>
      </c>
      <c r="O140" s="130"/>
      <c r="P140" s="130"/>
      <c r="Q140" s="85"/>
      <c r="R140" s="72"/>
      <c r="S140" s="149"/>
      <c r="T140" s="148"/>
      <c r="U140" s="83"/>
      <c r="V140" s="83"/>
      <c r="W140" s="83"/>
      <c r="X140" s="83"/>
      <c r="Y140" s="83"/>
      <c r="Z140" s="83"/>
      <c r="AA140" s="83"/>
      <c r="AB140" s="83"/>
      <c r="AC140" s="83"/>
      <c r="AD140" s="83"/>
      <c r="AE140" s="83"/>
      <c r="AF140" s="83"/>
      <c r="AG140" s="83"/>
      <c r="AH140" s="83"/>
      <c r="AI140" s="83"/>
      <c r="AJ140" s="83"/>
      <c r="AK140" s="83"/>
      <c r="AL140" s="83"/>
      <c r="AM140" s="83"/>
      <c r="AN140" s="83"/>
      <c r="AO140" s="83"/>
      <c r="AP140" s="83"/>
      <c r="AQ140" s="83"/>
      <c r="AR140" s="83"/>
      <c r="AS140" s="83"/>
      <c r="AT140" s="83"/>
      <c r="AU140" s="83"/>
      <c r="AV140" s="83"/>
      <c r="AW140" s="83"/>
      <c r="AX140" s="83"/>
      <c r="AY140" s="83"/>
      <c r="AZ140" s="83"/>
      <c r="BA140" s="83"/>
      <c r="BB140" s="83"/>
      <c r="BC140" s="83"/>
      <c r="BD140" s="83"/>
      <c r="BE140" s="83"/>
      <c r="BF140" s="83"/>
      <c r="BG140" s="83"/>
      <c r="BH140" s="83"/>
    </row>
    <row r="141" spans="1:60" s="87" customFormat="1" ht="14" customHeight="1">
      <c r="A141" s="72" t="s">
        <v>123</v>
      </c>
      <c r="B141" s="15">
        <v>3433</v>
      </c>
      <c r="C141" s="96" t="s">
        <v>256</v>
      </c>
      <c r="D141" s="83" t="s">
        <v>257</v>
      </c>
      <c r="E141" s="16" t="s">
        <v>110</v>
      </c>
      <c r="F141" s="16" t="s">
        <v>28</v>
      </c>
      <c r="G141" s="16"/>
      <c r="H141" s="115" t="s">
        <v>258</v>
      </c>
      <c r="I141" s="72" t="s">
        <v>191</v>
      </c>
      <c r="J141" s="72"/>
      <c r="K141" s="85">
        <v>5.2350000000000003</v>
      </c>
      <c r="L141" s="85">
        <v>0.98</v>
      </c>
      <c r="M141" s="126">
        <f t="shared" si="2"/>
        <v>0.18720152817574021</v>
      </c>
      <c r="N141" s="130">
        <v>40023</v>
      </c>
      <c r="O141" s="130"/>
      <c r="P141" s="130"/>
      <c r="Q141" s="85"/>
      <c r="R141" s="72"/>
      <c r="S141" s="149"/>
      <c r="T141" s="148"/>
      <c r="U141" s="83"/>
      <c r="V141" s="83"/>
      <c r="W141" s="83"/>
      <c r="X141" s="83"/>
      <c r="Y141" s="83"/>
      <c r="Z141" s="83"/>
      <c r="AA141" s="83"/>
      <c r="AB141" s="83"/>
      <c r="AC141" s="83"/>
      <c r="AD141" s="83"/>
      <c r="AE141" s="83"/>
      <c r="AF141" s="83"/>
      <c r="AG141" s="83"/>
      <c r="AH141" s="83"/>
      <c r="AI141" s="83"/>
      <c r="AJ141" s="83"/>
      <c r="AK141" s="83"/>
      <c r="AL141" s="83"/>
      <c r="AM141" s="83"/>
      <c r="AN141" s="83"/>
      <c r="AO141" s="83"/>
      <c r="AP141" s="83"/>
      <c r="AQ141" s="83"/>
      <c r="AR141" s="83"/>
      <c r="AS141" s="83"/>
      <c r="AT141" s="83"/>
      <c r="AU141" s="83"/>
      <c r="AV141" s="83"/>
      <c r="AW141" s="83"/>
      <c r="AX141" s="83"/>
      <c r="AY141" s="83"/>
      <c r="AZ141" s="83"/>
      <c r="BA141" s="83"/>
      <c r="BB141" s="83"/>
      <c r="BC141" s="83"/>
      <c r="BD141" s="83"/>
      <c r="BE141" s="83"/>
      <c r="BF141" s="83"/>
      <c r="BG141" s="83"/>
      <c r="BH141" s="83"/>
    </row>
    <row r="142" spans="1:60" s="87" customFormat="1" ht="14" customHeight="1">
      <c r="A142" s="72" t="s">
        <v>123</v>
      </c>
      <c r="B142" s="15">
        <v>2604</v>
      </c>
      <c r="C142" s="96" t="s">
        <v>241</v>
      </c>
      <c r="D142" s="83" t="s">
        <v>242</v>
      </c>
      <c r="E142" s="16" t="s">
        <v>110</v>
      </c>
      <c r="F142" s="16" t="s">
        <v>28</v>
      </c>
      <c r="G142" s="16"/>
      <c r="H142" s="115" t="s">
        <v>243</v>
      </c>
      <c r="I142" s="72" t="s">
        <v>191</v>
      </c>
      <c r="J142" s="72"/>
      <c r="K142" s="85">
        <v>335.13862399999999</v>
      </c>
      <c r="L142" s="85">
        <v>11.196674</v>
      </c>
      <c r="M142" s="126">
        <f t="shared" si="2"/>
        <v>3.3409082684543095E-2</v>
      </c>
      <c r="N142" s="130">
        <v>39247</v>
      </c>
      <c r="O142" s="130"/>
      <c r="P142" s="130"/>
      <c r="Q142" s="85"/>
      <c r="R142" s="72"/>
      <c r="S142" s="149"/>
      <c r="T142" s="148"/>
      <c r="U142" s="83"/>
      <c r="V142" s="83"/>
      <c r="W142" s="83"/>
      <c r="X142" s="83"/>
      <c r="Y142" s="83"/>
      <c r="Z142" s="83"/>
      <c r="AA142" s="83"/>
      <c r="AB142" s="83"/>
      <c r="AC142" s="83"/>
      <c r="AD142" s="83"/>
      <c r="AE142" s="83"/>
      <c r="AF142" s="83"/>
      <c r="AG142" s="83"/>
      <c r="AH142" s="83"/>
      <c r="AI142" s="83"/>
      <c r="AJ142" s="83"/>
      <c r="AK142" s="83"/>
      <c r="AL142" s="83"/>
      <c r="AM142" s="83"/>
      <c r="AN142" s="83"/>
      <c r="AO142" s="83"/>
      <c r="AP142" s="83"/>
      <c r="AQ142" s="83"/>
      <c r="AR142" s="83"/>
      <c r="AS142" s="83"/>
      <c r="AT142" s="83"/>
      <c r="AU142" s="83"/>
      <c r="AV142" s="83"/>
      <c r="AW142" s="83"/>
      <c r="AX142" s="83"/>
      <c r="AY142" s="83"/>
      <c r="AZ142" s="83"/>
      <c r="BA142" s="83"/>
      <c r="BB142" s="83"/>
      <c r="BC142" s="83"/>
      <c r="BD142" s="83"/>
      <c r="BE142" s="83"/>
      <c r="BF142" s="83"/>
      <c r="BG142" s="83"/>
      <c r="BH142" s="83"/>
    </row>
    <row r="143" spans="1:60" s="87" customFormat="1" ht="14" customHeight="1">
      <c r="A143" s="72" t="s">
        <v>123</v>
      </c>
      <c r="B143" s="15">
        <v>5737</v>
      </c>
      <c r="C143" s="96" t="s">
        <v>344</v>
      </c>
      <c r="D143" s="83" t="s">
        <v>345</v>
      </c>
      <c r="E143" s="16" t="s">
        <v>35</v>
      </c>
      <c r="F143" s="16" t="s">
        <v>36</v>
      </c>
      <c r="G143" s="16"/>
      <c r="H143" s="115" t="s">
        <v>243</v>
      </c>
      <c r="I143" s="72" t="s">
        <v>343</v>
      </c>
      <c r="J143" s="72"/>
      <c r="K143" s="17">
        <v>7.415</v>
      </c>
      <c r="L143" s="85">
        <v>1.365</v>
      </c>
      <c r="M143" s="126">
        <f t="shared" ref="M143:M150" si="3">L143/K143</f>
        <v>0.18408631153068106</v>
      </c>
      <c r="N143" s="130">
        <v>41767</v>
      </c>
      <c r="O143" s="130"/>
      <c r="P143" s="130"/>
      <c r="Q143" s="85"/>
      <c r="R143" s="72"/>
      <c r="S143" s="149"/>
      <c r="T143" s="148"/>
      <c r="U143" s="83"/>
      <c r="V143" s="83"/>
      <c r="W143" s="83"/>
      <c r="X143" s="83"/>
      <c r="Y143" s="83"/>
      <c r="Z143" s="83"/>
      <c r="AA143" s="83"/>
      <c r="AB143" s="83"/>
      <c r="AC143" s="83"/>
      <c r="AD143" s="83"/>
      <c r="AE143" s="83"/>
      <c r="AF143" s="83"/>
      <c r="AG143" s="83"/>
      <c r="AH143" s="83"/>
      <c r="AI143" s="83"/>
      <c r="AJ143" s="83"/>
      <c r="AK143" s="83"/>
      <c r="AL143" s="83"/>
      <c r="AM143" s="83"/>
      <c r="AN143" s="83"/>
      <c r="AO143" s="83"/>
      <c r="AP143" s="83"/>
      <c r="AQ143" s="83"/>
      <c r="AR143" s="83"/>
      <c r="AS143" s="83"/>
      <c r="AT143" s="83"/>
      <c r="AU143" s="83"/>
      <c r="AV143" s="83"/>
      <c r="AW143" s="83"/>
      <c r="AX143" s="83"/>
      <c r="AY143" s="83"/>
      <c r="AZ143" s="83"/>
      <c r="BA143" s="83"/>
      <c r="BB143" s="83"/>
      <c r="BC143" s="83"/>
      <c r="BD143" s="83"/>
      <c r="BE143" s="83"/>
      <c r="BF143" s="83"/>
      <c r="BG143" s="83"/>
      <c r="BH143" s="83"/>
    </row>
    <row r="144" spans="1:60" s="87" customFormat="1" ht="14" customHeight="1">
      <c r="A144" s="72" t="s">
        <v>123</v>
      </c>
      <c r="B144" s="72">
        <v>9107</v>
      </c>
      <c r="C144" s="100" t="s">
        <v>744</v>
      </c>
      <c r="D144" s="83" t="s">
        <v>745</v>
      </c>
      <c r="E144" s="72" t="s">
        <v>565</v>
      </c>
      <c r="F144" s="19"/>
      <c r="G144" s="19" t="s">
        <v>738</v>
      </c>
      <c r="H144" s="72" t="s">
        <v>746</v>
      </c>
      <c r="I144" s="72" t="s">
        <v>152</v>
      </c>
      <c r="J144" s="72" t="s">
        <v>682</v>
      </c>
      <c r="K144" s="85">
        <v>132.19999999999999</v>
      </c>
      <c r="L144" s="85">
        <v>4.2</v>
      </c>
      <c r="M144" s="126">
        <f t="shared" si="3"/>
        <v>3.1770045385779128E-2</v>
      </c>
      <c r="N144" s="130">
        <v>42122</v>
      </c>
      <c r="O144" s="130"/>
      <c r="P144" s="130"/>
      <c r="Q144" s="85"/>
      <c r="R144" s="72"/>
      <c r="S144" s="83"/>
      <c r="T144" s="83"/>
      <c r="U144" s="83"/>
      <c r="V144" s="83"/>
      <c r="W144" s="83"/>
      <c r="X144" s="83"/>
      <c r="Y144" s="83"/>
      <c r="Z144" s="83"/>
      <c r="AA144" s="83"/>
      <c r="AB144" s="83"/>
      <c r="AC144" s="83"/>
      <c r="AD144" s="83"/>
      <c r="AE144" s="83"/>
      <c r="AF144" s="83"/>
      <c r="AG144" s="83"/>
      <c r="AH144" s="83"/>
      <c r="AI144" s="83"/>
      <c r="AJ144" s="83"/>
      <c r="AK144" s="83"/>
      <c r="AL144" s="83"/>
      <c r="AM144" s="83"/>
      <c r="AN144" s="83"/>
      <c r="AO144" s="83"/>
      <c r="AP144" s="83"/>
      <c r="AQ144" s="83"/>
      <c r="AR144" s="83"/>
      <c r="AS144" s="83"/>
      <c r="AT144" s="83"/>
      <c r="AU144" s="83"/>
      <c r="AV144" s="83"/>
      <c r="AW144" s="83"/>
      <c r="AX144" s="83"/>
      <c r="AY144" s="83"/>
      <c r="AZ144" s="83"/>
      <c r="BA144" s="83"/>
      <c r="BB144" s="83"/>
      <c r="BC144" s="83"/>
      <c r="BD144" s="83"/>
      <c r="BE144" s="83"/>
      <c r="BF144" s="83"/>
      <c r="BG144" s="83"/>
      <c r="BH144" s="83"/>
    </row>
    <row r="145" spans="1:60" s="87" customFormat="1" ht="14" customHeight="1">
      <c r="A145" s="72" t="s">
        <v>123</v>
      </c>
      <c r="B145" s="15">
        <v>3027</v>
      </c>
      <c r="C145" s="94" t="s">
        <v>253</v>
      </c>
      <c r="D145" s="83" t="s">
        <v>254</v>
      </c>
      <c r="E145" s="10" t="s">
        <v>110</v>
      </c>
      <c r="F145" s="10" t="s">
        <v>28</v>
      </c>
      <c r="G145" s="10"/>
      <c r="H145" s="72" t="s">
        <v>255</v>
      </c>
      <c r="I145" s="72" t="s">
        <v>191</v>
      </c>
      <c r="J145" s="72"/>
      <c r="K145" s="85">
        <v>6.8611269999999998</v>
      </c>
      <c r="L145" s="85">
        <v>1</v>
      </c>
      <c r="M145" s="126">
        <f t="shared" si="3"/>
        <v>0.14574865033106077</v>
      </c>
      <c r="N145" s="130">
        <v>39930</v>
      </c>
      <c r="O145" s="130"/>
      <c r="P145" s="130"/>
      <c r="Q145" s="121"/>
      <c r="R145" s="72"/>
      <c r="S145" s="149"/>
      <c r="T145" s="148"/>
      <c r="U145" s="83"/>
      <c r="V145" s="83"/>
      <c r="W145" s="83"/>
      <c r="X145" s="83"/>
      <c r="Y145" s="83"/>
      <c r="Z145" s="83"/>
      <c r="AA145" s="83"/>
      <c r="AB145" s="83"/>
      <c r="AC145" s="83"/>
      <c r="AD145" s="83"/>
      <c r="AE145" s="83"/>
      <c r="AF145" s="83"/>
      <c r="AG145" s="83"/>
      <c r="AH145" s="83"/>
      <c r="AI145" s="83"/>
      <c r="AJ145" s="83"/>
      <c r="AK145" s="83"/>
      <c r="AL145" s="83"/>
      <c r="AM145" s="83"/>
      <c r="AN145" s="83"/>
      <c r="AO145" s="83"/>
      <c r="AP145" s="83"/>
      <c r="AQ145" s="83"/>
      <c r="AR145" s="83"/>
      <c r="AS145" s="83"/>
      <c r="AT145" s="83"/>
      <c r="AU145" s="83"/>
      <c r="AV145" s="83"/>
      <c r="AW145" s="83"/>
      <c r="AX145" s="83"/>
      <c r="AY145" s="83"/>
      <c r="AZ145" s="83"/>
      <c r="BA145" s="83"/>
      <c r="BB145" s="83"/>
      <c r="BC145" s="83"/>
      <c r="BD145" s="83"/>
      <c r="BE145" s="83"/>
      <c r="BF145" s="83"/>
      <c r="BG145" s="83"/>
      <c r="BH145" s="83"/>
    </row>
    <row r="146" spans="1:60" s="87" customFormat="1" ht="14" customHeight="1">
      <c r="A146" s="72" t="s">
        <v>123</v>
      </c>
      <c r="B146" s="15">
        <v>4210</v>
      </c>
      <c r="C146" s="96" t="s">
        <v>519</v>
      </c>
      <c r="D146" s="83" t="s">
        <v>520</v>
      </c>
      <c r="E146" s="16" t="s">
        <v>110</v>
      </c>
      <c r="F146" s="15" t="s">
        <v>28</v>
      </c>
      <c r="G146" s="15"/>
      <c r="H146" s="115" t="s">
        <v>514</v>
      </c>
      <c r="I146" s="72" t="s">
        <v>177</v>
      </c>
      <c r="J146" s="72"/>
      <c r="K146" s="17">
        <v>1.8073800000000002</v>
      </c>
      <c r="L146" s="85">
        <v>0.72963000000000011</v>
      </c>
      <c r="M146" s="126">
        <f t="shared" si="3"/>
        <v>0.40369485111044717</v>
      </c>
      <c r="N146" s="130">
        <v>40708</v>
      </c>
      <c r="O146" s="130"/>
      <c r="P146" s="130"/>
      <c r="Q146" s="85"/>
      <c r="R146" s="72"/>
      <c r="S146" s="86" t="s">
        <v>457</v>
      </c>
      <c r="T146" s="148"/>
    </row>
    <row r="147" spans="1:60" s="87" customFormat="1" ht="14" customHeight="1">
      <c r="A147" s="72" t="s">
        <v>123</v>
      </c>
      <c r="B147" s="15">
        <v>5086</v>
      </c>
      <c r="C147" s="96" t="s">
        <v>521</v>
      </c>
      <c r="D147" s="83" t="s">
        <v>522</v>
      </c>
      <c r="E147" s="16" t="s">
        <v>110</v>
      </c>
      <c r="F147" s="15" t="s">
        <v>28</v>
      </c>
      <c r="G147" s="15"/>
      <c r="H147" s="115" t="s">
        <v>514</v>
      </c>
      <c r="I147" s="72" t="s">
        <v>191</v>
      </c>
      <c r="J147" s="72"/>
      <c r="K147" s="84">
        <v>95.1</v>
      </c>
      <c r="L147" s="85">
        <v>3.25</v>
      </c>
      <c r="M147" s="126">
        <f t="shared" si="3"/>
        <v>3.41745531019979E-2</v>
      </c>
      <c r="N147" s="130">
        <v>41585</v>
      </c>
      <c r="O147" s="130"/>
      <c r="P147" s="130"/>
      <c r="Q147" s="85"/>
      <c r="R147" s="72"/>
      <c r="S147" s="86" t="s">
        <v>457</v>
      </c>
      <c r="T147" s="148"/>
    </row>
    <row r="148" spans="1:60" s="83" customFormat="1" ht="13">
      <c r="A148" s="72" t="s">
        <v>123</v>
      </c>
      <c r="B148" s="72">
        <v>5773</v>
      </c>
      <c r="C148" s="100" t="s">
        <v>683</v>
      </c>
      <c r="D148" s="99" t="s">
        <v>685</v>
      </c>
      <c r="E148" s="72" t="s">
        <v>289</v>
      </c>
      <c r="F148" s="19"/>
      <c r="G148" s="19" t="s">
        <v>738</v>
      </c>
      <c r="H148" s="72" t="s">
        <v>684</v>
      </c>
      <c r="I148" s="72" t="s">
        <v>152</v>
      </c>
      <c r="J148" s="72" t="s">
        <v>686</v>
      </c>
      <c r="K148" s="85">
        <v>123.31</v>
      </c>
      <c r="L148" s="85">
        <v>4.5599999999999996</v>
      </c>
      <c r="M148" s="126">
        <f t="shared" si="3"/>
        <v>3.697996918335901E-2</v>
      </c>
      <c r="N148" s="130">
        <v>41726</v>
      </c>
      <c r="O148" s="130"/>
      <c r="P148" s="130"/>
      <c r="Q148" s="85"/>
      <c r="R148" s="72"/>
      <c r="S148" s="149"/>
      <c r="T148" s="99"/>
      <c r="U148" s="99"/>
      <c r="V148" s="99"/>
      <c r="W148" s="99"/>
      <c r="X148" s="99"/>
      <c r="Y148" s="99"/>
      <c r="Z148" s="99"/>
      <c r="AA148" s="99"/>
      <c r="AB148" s="99"/>
      <c r="AC148" s="99"/>
      <c r="AD148" s="99"/>
      <c r="AE148" s="99"/>
      <c r="AF148" s="99"/>
      <c r="AG148" s="99"/>
      <c r="AH148" s="99"/>
      <c r="AI148" s="99"/>
      <c r="AJ148" s="99"/>
      <c r="AK148" s="99"/>
      <c r="AL148" s="99"/>
      <c r="AM148" s="99"/>
      <c r="AN148" s="99"/>
      <c r="AO148" s="99"/>
      <c r="AP148" s="99"/>
      <c r="AQ148" s="99"/>
      <c r="AR148" s="99"/>
      <c r="AS148" s="99"/>
      <c r="AT148" s="99"/>
      <c r="AU148" s="99"/>
      <c r="AV148" s="99"/>
      <c r="AW148" s="99"/>
      <c r="AX148" s="99"/>
      <c r="AY148" s="99"/>
      <c r="AZ148" s="99"/>
      <c r="BA148" s="99"/>
      <c r="BB148" s="99"/>
      <c r="BC148" s="99"/>
      <c r="BD148" s="99"/>
      <c r="BE148" s="99"/>
      <c r="BF148" s="99"/>
      <c r="BG148" s="99"/>
      <c r="BH148" s="99"/>
    </row>
    <row r="149" spans="1:60" s="83" customFormat="1" ht="13" customHeight="1">
      <c r="A149" s="72" t="s">
        <v>123</v>
      </c>
      <c r="B149" s="15">
        <v>2427</v>
      </c>
      <c r="C149" s="96" t="s">
        <v>208</v>
      </c>
      <c r="D149" s="83" t="s">
        <v>209</v>
      </c>
      <c r="E149" s="16" t="s">
        <v>110</v>
      </c>
      <c r="F149" s="16" t="s">
        <v>28</v>
      </c>
      <c r="G149" s="16"/>
      <c r="H149" s="115" t="s">
        <v>210</v>
      </c>
      <c r="I149" s="72" t="s">
        <v>191</v>
      </c>
      <c r="J149" s="72"/>
      <c r="K149" s="85">
        <v>4.976</v>
      </c>
      <c r="L149" s="85">
        <v>1</v>
      </c>
      <c r="M149" s="126">
        <f t="shared" si="3"/>
        <v>0.20096463022508038</v>
      </c>
      <c r="N149" s="130">
        <v>38251</v>
      </c>
      <c r="O149" s="130"/>
      <c r="P149" s="130"/>
      <c r="Q149" s="85"/>
      <c r="R149" s="72"/>
      <c r="S149" s="149"/>
      <c r="T149" s="148"/>
    </row>
    <row r="150" spans="1:60" s="83" customFormat="1" ht="13" customHeight="1">
      <c r="A150" s="72" t="s">
        <v>123</v>
      </c>
      <c r="B150" s="15">
        <v>2368</v>
      </c>
      <c r="C150" s="96" t="s">
        <v>235</v>
      </c>
      <c r="D150" s="83" t="s">
        <v>236</v>
      </c>
      <c r="E150" s="16" t="s">
        <v>110</v>
      </c>
      <c r="F150" s="16" t="s">
        <v>28</v>
      </c>
      <c r="G150" s="16"/>
      <c r="H150" s="115" t="s">
        <v>151</v>
      </c>
      <c r="I150" s="72" t="s">
        <v>177</v>
      </c>
      <c r="J150" s="72"/>
      <c r="K150" s="85">
        <v>339.04</v>
      </c>
      <c r="L150" s="85">
        <v>10.15</v>
      </c>
      <c r="M150" s="126">
        <f t="shared" si="3"/>
        <v>2.9937470504955165E-2</v>
      </c>
      <c r="N150" s="130">
        <v>38930</v>
      </c>
      <c r="O150" s="130"/>
      <c r="P150" s="130"/>
      <c r="Q150" s="85"/>
      <c r="R150" s="72"/>
      <c r="S150" s="149"/>
      <c r="T150" s="148"/>
    </row>
    <row r="151" spans="1:60" s="83" customFormat="1" ht="13">
      <c r="A151" s="72" t="s">
        <v>123</v>
      </c>
      <c r="B151" s="72">
        <v>6024</v>
      </c>
      <c r="C151" s="100" t="s">
        <v>747</v>
      </c>
      <c r="D151" s="83" t="s">
        <v>748</v>
      </c>
      <c r="E151" s="72" t="s">
        <v>565</v>
      </c>
      <c r="F151" s="19"/>
      <c r="G151" s="19" t="s">
        <v>738</v>
      </c>
      <c r="H151" s="72" t="s">
        <v>151</v>
      </c>
      <c r="I151" s="72" t="s">
        <v>152</v>
      </c>
      <c r="J151" s="72" t="s">
        <v>682</v>
      </c>
      <c r="K151" s="85">
        <v>124</v>
      </c>
      <c r="L151" s="85">
        <v>4.57</v>
      </c>
      <c r="M151" s="126">
        <f>L151/K151</f>
        <v>3.6854838709677422E-2</v>
      </c>
      <c r="N151" s="130">
        <v>41871</v>
      </c>
      <c r="O151" s="130"/>
      <c r="P151" s="130"/>
      <c r="Q151" s="85"/>
      <c r="R151" s="72"/>
    </row>
    <row r="152" spans="1:60" s="87" customFormat="1" ht="14" customHeight="1">
      <c r="A152" s="88" t="s">
        <v>313</v>
      </c>
      <c r="B152" s="88"/>
      <c r="C152" s="94" t="s">
        <v>366</v>
      </c>
      <c r="D152" s="87" t="s">
        <v>367</v>
      </c>
      <c r="E152" s="69" t="s">
        <v>35</v>
      </c>
      <c r="F152" s="88" t="s">
        <v>36</v>
      </c>
      <c r="G152" s="88"/>
      <c r="H152" s="88" t="s">
        <v>204</v>
      </c>
      <c r="I152" s="74" t="s">
        <v>368</v>
      </c>
      <c r="J152" s="70" t="s">
        <v>316</v>
      </c>
      <c r="K152" s="89"/>
      <c r="L152" s="89">
        <f>1.12*0.291696</f>
        <v>0.32669952000000002</v>
      </c>
      <c r="M152" s="127"/>
      <c r="N152" s="130"/>
      <c r="O152" s="130">
        <v>40483</v>
      </c>
      <c r="P152" s="130">
        <v>40940</v>
      </c>
      <c r="Q152" s="89"/>
      <c r="R152" s="88"/>
      <c r="S152" s="91" t="s">
        <v>369</v>
      </c>
      <c r="T152" s="148"/>
      <c r="U152" s="90"/>
      <c r="V152" s="90"/>
      <c r="W152" s="90"/>
      <c r="X152" s="90"/>
      <c r="Y152" s="90"/>
      <c r="Z152" s="90"/>
      <c r="AA152" s="90"/>
      <c r="AB152" s="90"/>
      <c r="AC152" s="90"/>
      <c r="AD152" s="90"/>
      <c r="AE152" s="90"/>
      <c r="AF152" s="90"/>
      <c r="AG152" s="90"/>
      <c r="AH152" s="90"/>
      <c r="AI152" s="90"/>
      <c r="AJ152" s="90"/>
      <c r="AK152" s="90"/>
      <c r="AL152" s="90"/>
      <c r="AM152" s="90"/>
      <c r="AN152" s="90"/>
      <c r="AO152" s="90"/>
      <c r="AP152" s="90"/>
      <c r="AQ152" s="90"/>
      <c r="AR152" s="90"/>
      <c r="AS152" s="90"/>
      <c r="AT152" s="90"/>
      <c r="AU152" s="90"/>
      <c r="AV152" s="90"/>
      <c r="AW152" s="90"/>
      <c r="AX152" s="90"/>
      <c r="AY152" s="90"/>
      <c r="AZ152" s="90"/>
      <c r="BA152" s="90"/>
      <c r="BB152" s="90"/>
      <c r="BC152" s="90"/>
      <c r="BD152" s="90"/>
      <c r="BE152" s="90"/>
      <c r="BF152" s="90"/>
      <c r="BG152" s="90"/>
      <c r="BH152" s="90"/>
    </row>
    <row r="153" spans="1:60" s="87" customFormat="1" ht="14" customHeight="1">
      <c r="A153" s="88" t="s">
        <v>313</v>
      </c>
      <c r="B153" s="88"/>
      <c r="C153" s="94" t="s">
        <v>370</v>
      </c>
      <c r="D153" s="87" t="s">
        <v>371</v>
      </c>
      <c r="E153" s="10" t="s">
        <v>126</v>
      </c>
      <c r="F153" s="88" t="s">
        <v>36</v>
      </c>
      <c r="G153" s="88"/>
      <c r="H153" s="88" t="s">
        <v>49</v>
      </c>
      <c r="I153" s="74" t="s">
        <v>144</v>
      </c>
      <c r="J153" s="70" t="s">
        <v>30</v>
      </c>
      <c r="K153" s="89"/>
      <c r="L153" s="89">
        <v>6.34</v>
      </c>
      <c r="M153" s="127"/>
      <c r="N153" s="130"/>
      <c r="O153" s="130">
        <v>40148</v>
      </c>
      <c r="P153" s="130">
        <v>42370</v>
      </c>
      <c r="Q153" s="89"/>
      <c r="R153" s="88"/>
      <c r="S153" s="91" t="s">
        <v>369</v>
      </c>
      <c r="T153" s="138"/>
      <c r="U153" s="90"/>
      <c r="V153" s="90"/>
      <c r="W153" s="90"/>
      <c r="X153" s="90"/>
      <c r="Y153" s="90"/>
      <c r="Z153" s="90"/>
      <c r="AA153" s="90"/>
      <c r="AB153" s="90"/>
      <c r="AC153" s="90"/>
      <c r="AD153" s="90"/>
      <c r="AE153" s="90"/>
      <c r="AF153" s="90"/>
      <c r="AG153" s="90"/>
      <c r="AH153" s="90"/>
      <c r="AI153" s="90"/>
      <c r="AJ153" s="90"/>
      <c r="AK153" s="90"/>
      <c r="AL153" s="90"/>
      <c r="AM153" s="90"/>
      <c r="AN153" s="90"/>
      <c r="AO153" s="90"/>
      <c r="AP153" s="90"/>
      <c r="AQ153" s="90"/>
      <c r="AR153" s="90"/>
      <c r="AS153" s="90"/>
      <c r="AT153" s="90"/>
      <c r="AU153" s="90"/>
      <c r="AV153" s="90"/>
      <c r="AW153" s="90"/>
      <c r="AX153" s="90"/>
      <c r="AY153" s="90"/>
      <c r="AZ153" s="90"/>
      <c r="BA153" s="90"/>
      <c r="BB153" s="90"/>
      <c r="BC153" s="90"/>
      <c r="BD153" s="90"/>
      <c r="BE153" s="90"/>
      <c r="BF153" s="90"/>
      <c r="BG153" s="90"/>
      <c r="BH153" s="90"/>
    </row>
    <row r="154" spans="1:60" s="87" customFormat="1" ht="14" customHeight="1">
      <c r="A154" s="88" t="s">
        <v>313</v>
      </c>
      <c r="B154" s="88"/>
      <c r="C154" s="94" t="s">
        <v>372</v>
      </c>
      <c r="D154" s="87" t="s">
        <v>373</v>
      </c>
      <c r="E154" s="10" t="s">
        <v>222</v>
      </c>
      <c r="F154" s="88" t="s">
        <v>36</v>
      </c>
      <c r="G154" s="88"/>
      <c r="H154" s="88" t="s">
        <v>49</v>
      </c>
      <c r="I154" s="74" t="s">
        <v>144</v>
      </c>
      <c r="J154" s="70" t="s">
        <v>316</v>
      </c>
      <c r="K154" s="89"/>
      <c r="L154" s="89">
        <f>0.300707*1.12</f>
        <v>0.33679184000000001</v>
      </c>
      <c r="M154" s="127"/>
      <c r="N154" s="130"/>
      <c r="O154" s="130">
        <v>39783</v>
      </c>
      <c r="P154" s="130">
        <v>41061</v>
      </c>
      <c r="Q154" s="89"/>
      <c r="R154" s="88"/>
      <c r="S154" s="91" t="s">
        <v>374</v>
      </c>
      <c r="T154" s="138"/>
      <c r="U154" s="90"/>
      <c r="V154" s="90"/>
      <c r="W154" s="90"/>
      <c r="X154" s="90"/>
      <c r="Y154" s="90"/>
      <c r="Z154" s="90"/>
      <c r="AA154" s="90"/>
      <c r="AB154" s="90"/>
      <c r="AC154" s="90"/>
      <c r="AD154" s="90"/>
      <c r="AE154" s="90"/>
      <c r="AF154" s="90"/>
      <c r="AG154" s="90"/>
      <c r="AH154" s="90"/>
      <c r="AI154" s="90"/>
      <c r="AJ154" s="90"/>
      <c r="AK154" s="90"/>
      <c r="AL154" s="90"/>
      <c r="AM154" s="90"/>
      <c r="AN154" s="90"/>
      <c r="AO154" s="90"/>
      <c r="AP154" s="90"/>
      <c r="AQ154" s="90"/>
      <c r="AR154" s="90"/>
      <c r="AS154" s="90"/>
      <c r="AT154" s="90"/>
      <c r="AU154" s="90"/>
      <c r="AV154" s="90"/>
      <c r="AW154" s="90"/>
      <c r="AX154" s="90"/>
      <c r="AY154" s="90"/>
      <c r="AZ154" s="90"/>
      <c r="BA154" s="90"/>
      <c r="BB154" s="90"/>
      <c r="BC154" s="90"/>
      <c r="BD154" s="90"/>
      <c r="BE154" s="90"/>
      <c r="BF154" s="90"/>
      <c r="BG154" s="90"/>
      <c r="BH154" s="90"/>
    </row>
    <row r="155" spans="1:60" s="87" customFormat="1" ht="14" customHeight="1">
      <c r="A155" s="88" t="s">
        <v>313</v>
      </c>
      <c r="B155" s="88"/>
      <c r="C155" s="94" t="s">
        <v>375</v>
      </c>
      <c r="D155" s="87" t="s">
        <v>376</v>
      </c>
      <c r="E155" s="10" t="s">
        <v>377</v>
      </c>
      <c r="F155" s="88" t="s">
        <v>201</v>
      </c>
      <c r="G155" s="88"/>
      <c r="H155" s="88" t="s">
        <v>49</v>
      </c>
      <c r="I155" s="74" t="s">
        <v>144</v>
      </c>
      <c r="J155" s="70" t="s">
        <v>30</v>
      </c>
      <c r="K155" s="89"/>
      <c r="L155" s="89">
        <v>2.25</v>
      </c>
      <c r="M155" s="127"/>
      <c r="N155" s="130"/>
      <c r="O155" s="130">
        <v>40544</v>
      </c>
      <c r="P155" s="130">
        <v>42036</v>
      </c>
      <c r="Q155" s="89"/>
      <c r="R155" s="88"/>
      <c r="S155" s="91" t="s">
        <v>369</v>
      </c>
      <c r="T155" s="138"/>
      <c r="U155" s="90"/>
      <c r="V155" s="90"/>
      <c r="W155" s="90"/>
      <c r="X155" s="90"/>
      <c r="Y155" s="90"/>
      <c r="Z155" s="90"/>
      <c r="AA155" s="90"/>
      <c r="AB155" s="90"/>
      <c r="AC155" s="90"/>
      <c r="AD155" s="90"/>
      <c r="AE155" s="90"/>
      <c r="AF155" s="90"/>
      <c r="AG155" s="90"/>
      <c r="AH155" s="90"/>
      <c r="AI155" s="90"/>
      <c r="AJ155" s="90"/>
      <c r="AK155" s="90"/>
      <c r="AL155" s="90"/>
      <c r="AM155" s="90"/>
      <c r="AN155" s="90"/>
      <c r="AO155" s="90"/>
      <c r="AP155" s="90"/>
      <c r="AQ155" s="90"/>
      <c r="AR155" s="90"/>
      <c r="AS155" s="90"/>
      <c r="AT155" s="90"/>
      <c r="AU155" s="90"/>
      <c r="AV155" s="90"/>
      <c r="AW155" s="90"/>
      <c r="AX155" s="90"/>
      <c r="AY155" s="90"/>
      <c r="AZ155" s="90"/>
      <c r="BA155" s="90"/>
      <c r="BB155" s="90"/>
      <c r="BC155" s="90"/>
      <c r="BD155" s="90"/>
      <c r="BE155" s="90"/>
      <c r="BF155" s="90"/>
      <c r="BG155" s="90"/>
      <c r="BH155" s="90"/>
    </row>
    <row r="156" spans="1:60" s="87" customFormat="1" ht="14" customHeight="1">
      <c r="A156" s="88" t="s">
        <v>313</v>
      </c>
      <c r="B156" s="88"/>
      <c r="C156" s="94" t="s">
        <v>314</v>
      </c>
      <c r="D156" s="87" t="s">
        <v>315</v>
      </c>
      <c r="E156" s="10" t="s">
        <v>126</v>
      </c>
      <c r="F156" s="152" t="s">
        <v>36</v>
      </c>
      <c r="G156" s="152"/>
      <c r="H156" s="88" t="s">
        <v>311</v>
      </c>
      <c r="I156" s="74" t="s">
        <v>144</v>
      </c>
      <c r="J156" s="70" t="s">
        <v>316</v>
      </c>
      <c r="K156" s="89"/>
      <c r="L156" s="89">
        <f>1.12*0.562325</f>
        <v>0.62980400000000003</v>
      </c>
      <c r="M156" s="127"/>
      <c r="N156" s="130"/>
      <c r="O156" s="130">
        <v>40148</v>
      </c>
      <c r="P156" s="130">
        <v>41091</v>
      </c>
      <c r="Q156" s="89"/>
      <c r="R156" s="88"/>
      <c r="S156" s="149"/>
      <c r="T156" s="148"/>
      <c r="U156" s="83"/>
      <c r="V156" s="83"/>
      <c r="W156" s="83"/>
      <c r="X156" s="83"/>
      <c r="Y156" s="83"/>
      <c r="Z156" s="83"/>
      <c r="AA156" s="83"/>
      <c r="AB156" s="83"/>
      <c r="AC156" s="83"/>
      <c r="AD156" s="83"/>
      <c r="AE156" s="83"/>
      <c r="AF156" s="83"/>
      <c r="AG156" s="83"/>
      <c r="AH156" s="83"/>
      <c r="AI156" s="83"/>
      <c r="AJ156" s="83"/>
      <c r="AK156" s="83"/>
      <c r="AL156" s="83"/>
      <c r="AM156" s="83"/>
      <c r="AN156" s="83"/>
      <c r="AO156" s="83"/>
      <c r="AP156" s="83"/>
      <c r="AQ156" s="83"/>
      <c r="AR156" s="83"/>
      <c r="AS156" s="83"/>
      <c r="AT156" s="83"/>
      <c r="AU156" s="83"/>
      <c r="AV156" s="83"/>
      <c r="AW156" s="83"/>
      <c r="AX156" s="83"/>
      <c r="AY156" s="83"/>
      <c r="AZ156" s="83"/>
      <c r="BA156" s="83"/>
      <c r="BB156" s="83"/>
      <c r="BC156" s="83"/>
      <c r="BD156" s="83"/>
      <c r="BE156" s="83"/>
      <c r="BF156" s="83"/>
      <c r="BG156" s="83"/>
      <c r="BH156" s="83"/>
    </row>
    <row r="157" spans="1:60" s="87" customFormat="1" ht="14" customHeight="1">
      <c r="A157" s="72" t="s">
        <v>313</v>
      </c>
      <c r="B157" s="72"/>
      <c r="C157" s="100" t="s">
        <v>662</v>
      </c>
      <c r="D157" s="99" t="s">
        <v>661</v>
      </c>
      <c r="E157" s="72" t="s">
        <v>222</v>
      </c>
      <c r="F157" s="19" t="s">
        <v>401</v>
      </c>
      <c r="G157" s="19"/>
      <c r="H157" s="72" t="s">
        <v>196</v>
      </c>
      <c r="I157" s="153" t="s">
        <v>144</v>
      </c>
      <c r="J157" s="70" t="s">
        <v>30</v>
      </c>
      <c r="K157" s="85"/>
      <c r="L157" s="85">
        <v>8.5399999999999991</v>
      </c>
      <c r="M157" s="122"/>
      <c r="N157" s="130"/>
      <c r="O157" s="130">
        <v>40452</v>
      </c>
      <c r="P157" s="130">
        <v>42705</v>
      </c>
      <c r="Q157" s="85"/>
      <c r="R157" s="72"/>
      <c r="S157" s="91" t="s">
        <v>658</v>
      </c>
      <c r="T157" s="99"/>
      <c r="U157" s="99"/>
      <c r="V157" s="99"/>
      <c r="W157" s="99"/>
      <c r="X157" s="99"/>
      <c r="Y157" s="99"/>
      <c r="Z157" s="99"/>
      <c r="AA157" s="99"/>
      <c r="AB157" s="99"/>
      <c r="AC157" s="99"/>
      <c r="AD157" s="99"/>
      <c r="AE157" s="99"/>
      <c r="AF157" s="99"/>
      <c r="AG157" s="99"/>
      <c r="AH157" s="99"/>
      <c r="AI157" s="99"/>
      <c r="AJ157" s="99"/>
      <c r="AK157" s="99"/>
      <c r="AL157" s="99"/>
      <c r="AM157" s="99"/>
      <c r="AN157" s="99"/>
      <c r="AO157" s="99"/>
      <c r="AP157" s="99"/>
      <c r="AQ157" s="99"/>
      <c r="AR157" s="99"/>
      <c r="AS157" s="99"/>
      <c r="AT157" s="99"/>
      <c r="AU157" s="99"/>
      <c r="AV157" s="99"/>
      <c r="AW157" s="99"/>
      <c r="AX157" s="99"/>
      <c r="AY157" s="99"/>
      <c r="AZ157" s="99"/>
      <c r="BA157" s="99"/>
      <c r="BB157" s="99"/>
      <c r="BC157" s="99"/>
      <c r="BD157" s="99"/>
      <c r="BE157" s="99"/>
      <c r="BF157" s="99"/>
      <c r="BG157" s="99"/>
      <c r="BH157" s="99"/>
    </row>
    <row r="158" spans="1:60" s="87" customFormat="1" ht="14" customHeight="1">
      <c r="A158" s="88" t="s">
        <v>313</v>
      </c>
      <c r="B158" s="88"/>
      <c r="C158" s="94" t="s">
        <v>382</v>
      </c>
      <c r="D158" s="87" t="s">
        <v>383</v>
      </c>
      <c r="E158" s="10" t="s">
        <v>110</v>
      </c>
      <c r="F158" s="88" t="s">
        <v>164</v>
      </c>
      <c r="G158" s="88"/>
      <c r="H158" s="88" t="s">
        <v>37</v>
      </c>
      <c r="I158" s="74" t="s">
        <v>213</v>
      </c>
      <c r="J158" s="70" t="s">
        <v>316</v>
      </c>
      <c r="K158" s="89">
        <f>2.49*1.12</f>
        <v>2.7888000000000006</v>
      </c>
      <c r="L158" s="89">
        <f>1.955857*1.12</f>
        <v>2.1905598400000001</v>
      </c>
      <c r="M158" s="126">
        <v>0.78</v>
      </c>
      <c r="N158" s="130"/>
      <c r="O158" s="130">
        <v>40422</v>
      </c>
      <c r="P158" s="130">
        <v>41609</v>
      </c>
      <c r="Q158" s="89"/>
      <c r="R158" s="88"/>
      <c r="S158" s="91" t="s">
        <v>369</v>
      </c>
      <c r="T158" s="138"/>
      <c r="U158" s="90"/>
      <c r="V158" s="90"/>
      <c r="W158" s="90"/>
      <c r="X158" s="90"/>
      <c r="Y158" s="90"/>
      <c r="Z158" s="90"/>
      <c r="AA158" s="90"/>
      <c r="AB158" s="90"/>
      <c r="AC158" s="90"/>
      <c r="AD158" s="90"/>
      <c r="AE158" s="90"/>
      <c r="AF158" s="90"/>
      <c r="AG158" s="90"/>
      <c r="AH158" s="90"/>
      <c r="AI158" s="90"/>
      <c r="AJ158" s="90"/>
      <c r="AK158" s="90"/>
      <c r="AL158" s="90"/>
      <c r="AM158" s="90"/>
      <c r="AN158" s="90"/>
      <c r="AO158" s="90"/>
      <c r="AP158" s="90"/>
      <c r="AQ158" s="90"/>
      <c r="AR158" s="90"/>
      <c r="AS158" s="90"/>
      <c r="AT158" s="90"/>
      <c r="AU158" s="90"/>
      <c r="AV158" s="90"/>
      <c r="AW158" s="90"/>
      <c r="AX158" s="90"/>
      <c r="AY158" s="90"/>
      <c r="AZ158" s="90"/>
      <c r="BA158" s="90"/>
      <c r="BB158" s="90"/>
      <c r="BC158" s="90"/>
      <c r="BD158" s="90"/>
      <c r="BE158" s="90"/>
      <c r="BF158" s="90"/>
      <c r="BG158" s="90"/>
      <c r="BH158" s="90"/>
    </row>
    <row r="159" spans="1:60" s="87" customFormat="1" ht="14" customHeight="1">
      <c r="A159" s="72" t="s">
        <v>313</v>
      </c>
      <c r="B159" s="72"/>
      <c r="C159" s="100" t="s">
        <v>655</v>
      </c>
      <c r="D159" s="87" t="s">
        <v>656</v>
      </c>
      <c r="E159" s="10" t="s">
        <v>110</v>
      </c>
      <c r="F159" s="88" t="s">
        <v>136</v>
      </c>
      <c r="G159" s="88"/>
      <c r="H159" s="72" t="s">
        <v>37</v>
      </c>
      <c r="I159" s="153" t="s">
        <v>657</v>
      </c>
      <c r="J159" s="70" t="s">
        <v>30</v>
      </c>
      <c r="K159" s="85"/>
      <c r="L159" s="85">
        <v>2.6320000000000001</v>
      </c>
      <c r="M159" s="122"/>
      <c r="N159" s="130"/>
      <c r="O159" s="130">
        <v>42248</v>
      </c>
      <c r="P159" s="130">
        <v>43678</v>
      </c>
      <c r="Q159" s="85"/>
      <c r="R159" s="72"/>
      <c r="S159" s="91" t="s">
        <v>658</v>
      </c>
      <c r="T159" s="99"/>
      <c r="U159" s="99"/>
      <c r="V159" s="99"/>
      <c r="W159" s="99"/>
      <c r="X159" s="99"/>
      <c r="Y159" s="99"/>
      <c r="Z159" s="99"/>
      <c r="AA159" s="99"/>
      <c r="AB159" s="99"/>
      <c r="AC159" s="99"/>
      <c r="AD159" s="99"/>
      <c r="AE159" s="99"/>
      <c r="AF159" s="99"/>
      <c r="AG159" s="99"/>
      <c r="AH159" s="99"/>
      <c r="AI159" s="99"/>
      <c r="AJ159" s="99"/>
      <c r="AK159" s="99"/>
      <c r="AL159" s="99"/>
      <c r="AM159" s="99"/>
      <c r="AN159" s="99"/>
      <c r="AO159" s="99"/>
      <c r="AP159" s="99"/>
      <c r="AQ159" s="99"/>
      <c r="AR159" s="99"/>
      <c r="AS159" s="99"/>
      <c r="AT159" s="99"/>
      <c r="AU159" s="99"/>
      <c r="AV159" s="99"/>
      <c r="AW159" s="99"/>
      <c r="AX159" s="99"/>
      <c r="AY159" s="99"/>
      <c r="AZ159" s="99"/>
      <c r="BA159" s="99"/>
      <c r="BB159" s="99"/>
      <c r="BC159" s="99"/>
      <c r="BD159" s="99"/>
      <c r="BE159" s="99"/>
      <c r="BF159" s="99"/>
      <c r="BG159" s="99"/>
      <c r="BH159" s="99"/>
    </row>
    <row r="160" spans="1:60" s="87" customFormat="1" ht="14" customHeight="1">
      <c r="A160" s="72" t="s">
        <v>313</v>
      </c>
      <c r="B160" s="72"/>
      <c r="C160" s="100" t="s">
        <v>659</v>
      </c>
      <c r="D160" s="83" t="s">
        <v>660</v>
      </c>
      <c r="E160" s="10" t="s">
        <v>110</v>
      </c>
      <c r="F160" s="19" t="s">
        <v>136</v>
      </c>
      <c r="G160" s="19"/>
      <c r="H160" s="72" t="s">
        <v>227</v>
      </c>
      <c r="I160" s="153" t="s">
        <v>657</v>
      </c>
      <c r="J160" s="70" t="s">
        <v>30</v>
      </c>
      <c r="K160" s="85"/>
      <c r="L160" s="85">
        <v>1.9259999999999999</v>
      </c>
      <c r="M160" s="122"/>
      <c r="N160" s="130"/>
      <c r="O160" s="130">
        <v>42248</v>
      </c>
      <c r="P160" s="130">
        <v>43678</v>
      </c>
      <c r="Q160" s="85"/>
      <c r="R160" s="72"/>
      <c r="S160" s="91" t="s">
        <v>658</v>
      </c>
      <c r="T160" s="99"/>
      <c r="U160" s="99"/>
      <c r="V160" s="99"/>
      <c r="W160" s="99"/>
      <c r="X160" s="99"/>
      <c r="Y160" s="99"/>
      <c r="Z160" s="99"/>
      <c r="AA160" s="99"/>
      <c r="AB160" s="99"/>
      <c r="AC160" s="99"/>
      <c r="AD160" s="99"/>
      <c r="AE160" s="99"/>
      <c r="AF160" s="99"/>
      <c r="AG160" s="99"/>
      <c r="AH160" s="99"/>
      <c r="AI160" s="99"/>
      <c r="AJ160" s="99"/>
      <c r="AK160" s="99"/>
      <c r="AL160" s="99"/>
      <c r="AM160" s="99"/>
      <c r="AN160" s="99"/>
      <c r="AO160" s="99"/>
      <c r="AP160" s="99"/>
      <c r="AQ160" s="99"/>
      <c r="AR160" s="99"/>
      <c r="AS160" s="99"/>
      <c r="AT160" s="99"/>
      <c r="AU160" s="99"/>
      <c r="AV160" s="99"/>
      <c r="AW160" s="99"/>
      <c r="AX160" s="99"/>
      <c r="AY160" s="99"/>
      <c r="AZ160" s="99"/>
      <c r="BA160" s="99"/>
      <c r="BB160" s="99"/>
      <c r="BC160" s="99"/>
      <c r="BD160" s="99"/>
      <c r="BE160" s="99"/>
      <c r="BF160" s="99"/>
      <c r="BG160" s="99"/>
      <c r="BH160" s="99"/>
    </row>
    <row r="161" spans="1:60" s="87" customFormat="1" ht="14" customHeight="1">
      <c r="A161" s="88" t="s">
        <v>313</v>
      </c>
      <c r="B161" s="88"/>
      <c r="C161" s="94" t="s">
        <v>478</v>
      </c>
      <c r="D161" s="87" t="s">
        <v>479</v>
      </c>
      <c r="E161" s="10" t="s">
        <v>130</v>
      </c>
      <c r="F161" s="152" t="s">
        <v>36</v>
      </c>
      <c r="G161" s="152"/>
      <c r="H161" s="88" t="s">
        <v>413</v>
      </c>
      <c r="I161" s="74" t="s">
        <v>144</v>
      </c>
      <c r="J161" s="70" t="s">
        <v>30</v>
      </c>
      <c r="K161" s="89"/>
      <c r="L161" s="89">
        <f>1.12*7.00698806</f>
        <v>7.8478266272000008</v>
      </c>
      <c r="M161" s="127"/>
      <c r="N161" s="130"/>
      <c r="O161" s="130">
        <v>40878</v>
      </c>
      <c r="P161" s="130">
        <v>42309</v>
      </c>
      <c r="Q161" s="89"/>
      <c r="R161" s="88"/>
      <c r="S161" s="86" t="s">
        <v>480</v>
      </c>
      <c r="T161" s="148"/>
    </row>
    <row r="162" spans="1:60" s="87" customFormat="1" ht="14" customHeight="1">
      <c r="A162" s="88" t="s">
        <v>313</v>
      </c>
      <c r="B162" s="88"/>
      <c r="C162" s="94" t="s">
        <v>387</v>
      </c>
      <c r="D162" s="87" t="s">
        <v>388</v>
      </c>
      <c r="E162" s="10" t="s">
        <v>334</v>
      </c>
      <c r="F162" s="88" t="s">
        <v>36</v>
      </c>
      <c r="G162" s="88"/>
      <c r="H162" s="88" t="s">
        <v>389</v>
      </c>
      <c r="I162" s="74" t="s">
        <v>161</v>
      </c>
      <c r="J162" s="70" t="s">
        <v>316</v>
      </c>
      <c r="K162" s="89">
        <v>500</v>
      </c>
      <c r="L162" s="89">
        <f>1.12*1.096899</f>
        <v>1.2285268800000002</v>
      </c>
      <c r="M162" s="126">
        <v>0.24</v>
      </c>
      <c r="N162" s="130"/>
      <c r="O162" s="130">
        <v>40513</v>
      </c>
      <c r="P162" s="130">
        <v>41609</v>
      </c>
      <c r="Q162" s="89"/>
      <c r="R162" s="88"/>
      <c r="S162" s="91" t="s">
        <v>369</v>
      </c>
      <c r="T162" s="138"/>
      <c r="U162" s="90"/>
      <c r="V162" s="90"/>
      <c r="W162" s="90"/>
      <c r="X162" s="90"/>
      <c r="Y162" s="90"/>
      <c r="Z162" s="90"/>
      <c r="AA162" s="90"/>
      <c r="AB162" s="90"/>
      <c r="AC162" s="90"/>
      <c r="AD162" s="90"/>
      <c r="AE162" s="90"/>
      <c r="AF162" s="90"/>
      <c r="AG162" s="90"/>
      <c r="AH162" s="90"/>
      <c r="AI162" s="90"/>
      <c r="AJ162" s="90"/>
      <c r="AK162" s="90"/>
      <c r="AL162" s="90"/>
      <c r="AM162" s="90"/>
      <c r="AN162" s="90"/>
      <c r="AO162" s="90"/>
      <c r="AP162" s="90"/>
      <c r="AQ162" s="90"/>
      <c r="AR162" s="90"/>
      <c r="AS162" s="90"/>
      <c r="AT162" s="90"/>
      <c r="AU162" s="90"/>
      <c r="AV162" s="90"/>
      <c r="AW162" s="90"/>
      <c r="AX162" s="90"/>
      <c r="AY162" s="90"/>
      <c r="AZ162" s="90"/>
      <c r="BA162" s="90"/>
      <c r="BB162" s="90"/>
      <c r="BC162" s="90"/>
      <c r="BD162" s="90"/>
      <c r="BE162" s="90"/>
      <c r="BF162" s="90"/>
      <c r="BG162" s="90"/>
      <c r="BH162" s="90"/>
    </row>
    <row r="163" spans="1:60" s="87" customFormat="1" ht="14" customHeight="1">
      <c r="A163" s="88" t="s">
        <v>313</v>
      </c>
      <c r="B163" s="88"/>
      <c r="C163" s="94" t="s">
        <v>390</v>
      </c>
      <c r="D163" s="87" t="s">
        <v>391</v>
      </c>
      <c r="E163" s="10" t="s">
        <v>110</v>
      </c>
      <c r="F163" s="88" t="s">
        <v>28</v>
      </c>
      <c r="G163" s="88"/>
      <c r="H163" s="88" t="s">
        <v>392</v>
      </c>
      <c r="I163" s="74" t="s">
        <v>393</v>
      </c>
      <c r="J163" s="70" t="s">
        <v>316</v>
      </c>
      <c r="K163" s="89"/>
      <c r="L163" s="89">
        <f>1.12*0.407472</f>
        <v>0.45636864000000005</v>
      </c>
      <c r="M163" s="127"/>
      <c r="N163" s="130"/>
      <c r="O163" s="130">
        <v>39814</v>
      </c>
      <c r="P163" s="130">
        <v>40909</v>
      </c>
      <c r="Q163" s="89"/>
      <c r="R163" s="88"/>
      <c r="S163" s="91" t="s">
        <v>369</v>
      </c>
      <c r="T163" s="138"/>
      <c r="U163" s="90"/>
      <c r="V163" s="90"/>
      <c r="W163" s="90"/>
      <c r="X163" s="90"/>
      <c r="Y163" s="90"/>
      <c r="Z163" s="90"/>
      <c r="AA163" s="90"/>
      <c r="AB163" s="90"/>
      <c r="AC163" s="90"/>
      <c r="AD163" s="90"/>
      <c r="AE163" s="90"/>
      <c r="AF163" s="90"/>
      <c r="AG163" s="90"/>
      <c r="AH163" s="90"/>
      <c r="AI163" s="90"/>
      <c r="AJ163" s="90"/>
      <c r="AK163" s="90"/>
      <c r="AL163" s="90"/>
      <c r="AM163" s="90"/>
      <c r="AN163" s="90"/>
      <c r="AO163" s="90"/>
      <c r="AP163" s="90"/>
      <c r="AQ163" s="90"/>
      <c r="AR163" s="90"/>
      <c r="AS163" s="90"/>
      <c r="AT163" s="90"/>
      <c r="AU163" s="90"/>
      <c r="AV163" s="90"/>
      <c r="AW163" s="90"/>
      <c r="AX163" s="90"/>
      <c r="AY163" s="90"/>
      <c r="AZ163" s="90"/>
      <c r="BA163" s="90"/>
      <c r="BB163" s="90"/>
      <c r="BC163" s="90"/>
      <c r="BD163" s="90"/>
      <c r="BE163" s="90"/>
      <c r="BF163" s="90"/>
      <c r="BG163" s="90"/>
      <c r="BH163" s="90"/>
    </row>
    <row r="164" spans="1:60" s="87" customFormat="1" ht="14" customHeight="1">
      <c r="A164" s="88" t="s">
        <v>313</v>
      </c>
      <c r="B164" s="88">
        <v>39299</v>
      </c>
      <c r="C164" s="94" t="s">
        <v>394</v>
      </c>
      <c r="D164" s="87" t="s">
        <v>395</v>
      </c>
      <c r="E164" s="10" t="s">
        <v>110</v>
      </c>
      <c r="F164" s="88" t="s">
        <v>28</v>
      </c>
      <c r="G164" s="88"/>
      <c r="H164" s="88" t="s">
        <v>392</v>
      </c>
      <c r="I164" s="74" t="s">
        <v>161</v>
      </c>
      <c r="J164" s="70" t="s">
        <v>316</v>
      </c>
      <c r="K164" s="89"/>
      <c r="L164" s="89">
        <f>1.12*4.962796</f>
        <v>5.5583315200000003</v>
      </c>
      <c r="M164" s="126"/>
      <c r="N164" s="130"/>
      <c r="O164" s="130">
        <v>40513</v>
      </c>
      <c r="P164" s="130">
        <v>41821</v>
      </c>
      <c r="Q164" s="89"/>
      <c r="R164" s="88"/>
      <c r="S164" s="91" t="s">
        <v>369</v>
      </c>
      <c r="T164" s="138"/>
      <c r="U164" s="90"/>
      <c r="V164" s="90"/>
      <c r="W164" s="90"/>
      <c r="X164" s="90"/>
      <c r="Y164" s="90"/>
      <c r="Z164" s="90"/>
      <c r="AA164" s="90"/>
      <c r="AB164" s="90"/>
      <c r="AC164" s="90"/>
      <c r="AD164" s="90"/>
      <c r="AE164" s="90"/>
      <c r="AF164" s="90"/>
      <c r="AG164" s="90"/>
      <c r="AH164" s="90"/>
      <c r="AI164" s="90"/>
      <c r="AJ164" s="90"/>
      <c r="AK164" s="90"/>
      <c r="AL164" s="90"/>
      <c r="AM164" s="90"/>
      <c r="AN164" s="90"/>
      <c r="AO164" s="90"/>
      <c r="AP164" s="90"/>
      <c r="AQ164" s="90"/>
      <c r="AR164" s="90"/>
      <c r="AS164" s="90"/>
      <c r="AT164" s="90"/>
      <c r="AU164" s="90"/>
      <c r="AV164" s="90"/>
      <c r="AW164" s="90"/>
      <c r="AX164" s="90"/>
      <c r="AY164" s="90"/>
      <c r="AZ164" s="90"/>
      <c r="BA164" s="90"/>
      <c r="BB164" s="90"/>
      <c r="BC164" s="90"/>
      <c r="BD164" s="90"/>
      <c r="BE164" s="90"/>
      <c r="BF164" s="90"/>
      <c r="BG164" s="90"/>
      <c r="BH164" s="90"/>
    </row>
    <row r="165" spans="1:60" s="87" customFormat="1" ht="14" customHeight="1">
      <c r="A165" s="88" t="s">
        <v>313</v>
      </c>
      <c r="B165" s="88"/>
      <c r="C165" s="94" t="s">
        <v>396</v>
      </c>
      <c r="D165" s="87" t="s">
        <v>397</v>
      </c>
      <c r="E165" s="10" t="s">
        <v>222</v>
      </c>
      <c r="F165" s="88" t="s">
        <v>136</v>
      </c>
      <c r="G165" s="88"/>
      <c r="H165" s="88" t="s">
        <v>392</v>
      </c>
      <c r="I165" s="74" t="s">
        <v>144</v>
      </c>
      <c r="J165" s="70" t="s">
        <v>316</v>
      </c>
      <c r="K165" s="89"/>
      <c r="L165" s="89">
        <v>1.24</v>
      </c>
      <c r="M165" s="127"/>
      <c r="N165" s="130"/>
      <c r="O165" s="130">
        <v>39845</v>
      </c>
      <c r="P165" s="130">
        <v>40969</v>
      </c>
      <c r="Q165" s="89"/>
      <c r="R165" s="88"/>
      <c r="S165" s="91" t="s">
        <v>369</v>
      </c>
      <c r="T165" s="138"/>
      <c r="U165" s="90"/>
      <c r="V165" s="90"/>
      <c r="W165" s="90"/>
      <c r="X165" s="90"/>
      <c r="Y165" s="90"/>
      <c r="Z165" s="90"/>
      <c r="AA165" s="90"/>
      <c r="AB165" s="90"/>
      <c r="AC165" s="90"/>
      <c r="AD165" s="90"/>
      <c r="AE165" s="90"/>
      <c r="AF165" s="90"/>
      <c r="AG165" s="90"/>
      <c r="AH165" s="90"/>
      <c r="AI165" s="90"/>
      <c r="AJ165" s="90"/>
      <c r="AK165" s="90"/>
      <c r="AL165" s="90"/>
      <c r="AM165" s="90"/>
      <c r="AN165" s="90"/>
      <c r="AO165" s="90"/>
      <c r="AP165" s="90"/>
      <c r="AQ165" s="90"/>
      <c r="AR165" s="90"/>
      <c r="AS165" s="90"/>
      <c r="AT165" s="90"/>
      <c r="AU165" s="90"/>
      <c r="AV165" s="90"/>
      <c r="AW165" s="90"/>
      <c r="AX165" s="90"/>
      <c r="AY165" s="90"/>
      <c r="AZ165" s="90"/>
      <c r="BA165" s="90"/>
      <c r="BB165" s="90"/>
      <c r="BC165" s="90"/>
      <c r="BD165" s="90"/>
      <c r="BE165" s="90"/>
      <c r="BF165" s="90"/>
      <c r="BG165" s="90"/>
      <c r="BH165" s="90"/>
    </row>
    <row r="166" spans="1:60" s="87" customFormat="1" ht="14" customHeight="1">
      <c r="A166" s="72" t="s">
        <v>398</v>
      </c>
      <c r="B166" s="72"/>
      <c r="C166" s="100" t="s">
        <v>663</v>
      </c>
      <c r="D166" s="99" t="s">
        <v>664</v>
      </c>
      <c r="E166" s="10" t="s">
        <v>35</v>
      </c>
      <c r="F166" s="19" t="s">
        <v>36</v>
      </c>
      <c r="G166" s="19"/>
      <c r="H166" s="72" t="s">
        <v>354</v>
      </c>
      <c r="I166" s="72" t="s">
        <v>665</v>
      </c>
      <c r="J166" s="72"/>
      <c r="K166" s="85"/>
      <c r="L166" s="85"/>
      <c r="M166" s="122"/>
      <c r="N166" s="130"/>
      <c r="O166" s="130">
        <v>41640</v>
      </c>
      <c r="P166" s="130"/>
      <c r="Q166" s="85"/>
      <c r="R166" s="72"/>
      <c r="S166" s="149"/>
      <c r="T166" s="99"/>
      <c r="U166" s="99"/>
      <c r="V166" s="99"/>
      <c r="W166" s="99"/>
      <c r="X166" s="99"/>
      <c r="Y166" s="99"/>
      <c r="Z166" s="99"/>
      <c r="AA166" s="99"/>
      <c r="AB166" s="99"/>
      <c r="AC166" s="99"/>
      <c r="AD166" s="99"/>
      <c r="AE166" s="99"/>
      <c r="AF166" s="99"/>
      <c r="AG166" s="99"/>
      <c r="AH166" s="99"/>
      <c r="AI166" s="99"/>
      <c r="AJ166" s="99"/>
      <c r="AK166" s="99"/>
      <c r="AL166" s="99"/>
      <c r="AM166" s="99"/>
      <c r="AN166" s="99"/>
      <c r="AO166" s="99"/>
      <c r="AP166" s="99"/>
      <c r="AQ166" s="99"/>
      <c r="AR166" s="99"/>
      <c r="AS166" s="99"/>
      <c r="AT166" s="99"/>
      <c r="AU166" s="99"/>
      <c r="AV166" s="99"/>
      <c r="AW166" s="99"/>
      <c r="AX166" s="99"/>
      <c r="AY166" s="99"/>
      <c r="AZ166" s="99"/>
      <c r="BA166" s="99"/>
      <c r="BB166" s="99"/>
      <c r="BC166" s="99"/>
      <c r="BD166" s="99"/>
      <c r="BE166" s="99"/>
      <c r="BF166" s="99"/>
      <c r="BG166" s="99"/>
      <c r="BH166" s="99"/>
    </row>
    <row r="167" spans="1:60" s="87" customFormat="1" ht="14" customHeight="1">
      <c r="A167" s="72" t="s">
        <v>398</v>
      </c>
      <c r="B167" s="72"/>
      <c r="C167" s="154" t="s">
        <v>670</v>
      </c>
      <c r="D167" s="99" t="s">
        <v>457</v>
      </c>
      <c r="E167" s="10" t="s">
        <v>35</v>
      </c>
      <c r="F167" s="19" t="s">
        <v>36</v>
      </c>
      <c r="G167" s="19"/>
      <c r="H167" s="72" t="s">
        <v>227</v>
      </c>
      <c r="I167" s="72" t="s">
        <v>666</v>
      </c>
      <c r="J167" s="72"/>
      <c r="K167" s="85"/>
      <c r="L167" s="85"/>
      <c r="M167" s="122"/>
      <c r="N167" s="130"/>
      <c r="O167" s="130">
        <v>41640</v>
      </c>
      <c r="P167" s="130"/>
      <c r="Q167" s="85"/>
      <c r="R167" s="72"/>
      <c r="S167" s="149"/>
      <c r="T167" s="99"/>
      <c r="U167" s="99"/>
      <c r="V167" s="99"/>
      <c r="W167" s="99"/>
      <c r="X167" s="99"/>
      <c r="Y167" s="99"/>
      <c r="Z167" s="99"/>
      <c r="AA167" s="99"/>
      <c r="AB167" s="99"/>
      <c r="AC167" s="99"/>
      <c r="AD167" s="99"/>
      <c r="AE167" s="99"/>
      <c r="AF167" s="99"/>
      <c r="AG167" s="99"/>
      <c r="AH167" s="99"/>
      <c r="AI167" s="99"/>
      <c r="AJ167" s="99"/>
      <c r="AK167" s="99"/>
      <c r="AL167" s="99"/>
      <c r="AM167" s="99"/>
      <c r="AN167" s="99"/>
      <c r="AO167" s="99"/>
      <c r="AP167" s="99"/>
      <c r="AQ167" s="99"/>
      <c r="AR167" s="99"/>
      <c r="AS167" s="99"/>
      <c r="AT167" s="99"/>
      <c r="AU167" s="99"/>
      <c r="AV167" s="99"/>
      <c r="AW167" s="99"/>
      <c r="AX167" s="99"/>
      <c r="AY167" s="99"/>
      <c r="AZ167" s="99"/>
      <c r="BA167" s="99"/>
      <c r="BB167" s="99"/>
      <c r="BC167" s="99"/>
      <c r="BD167" s="99"/>
      <c r="BE167" s="99"/>
      <c r="BF167" s="99"/>
      <c r="BG167" s="99"/>
      <c r="BH167" s="99"/>
    </row>
    <row r="168" spans="1:60" s="87" customFormat="1" ht="14" customHeight="1">
      <c r="A168" s="88" t="s">
        <v>398</v>
      </c>
      <c r="B168" s="88"/>
      <c r="C168" s="94" t="s">
        <v>399</v>
      </c>
      <c r="D168" s="87" t="s">
        <v>400</v>
      </c>
      <c r="E168" s="10" t="s">
        <v>110</v>
      </c>
      <c r="F168" s="88" t="s">
        <v>401</v>
      </c>
      <c r="G168" s="88"/>
      <c r="H168" s="88" t="s">
        <v>402</v>
      </c>
      <c r="I168" s="74" t="s">
        <v>403</v>
      </c>
      <c r="J168" s="70" t="s">
        <v>30</v>
      </c>
      <c r="K168" s="89">
        <v>143</v>
      </c>
      <c r="L168" s="89"/>
      <c r="M168" s="127"/>
      <c r="N168" s="130"/>
      <c r="O168" s="130">
        <v>40544</v>
      </c>
      <c r="P168" s="130">
        <v>45658</v>
      </c>
      <c r="Q168" s="89">
        <v>2.1268600000000002</v>
      </c>
      <c r="R168" s="88"/>
      <c r="S168" s="91" t="s">
        <v>404</v>
      </c>
      <c r="T168" s="138"/>
      <c r="U168" s="90"/>
      <c r="V168" s="90"/>
      <c r="W168" s="90"/>
      <c r="X168" s="90"/>
      <c r="Y168" s="90"/>
      <c r="Z168" s="90"/>
      <c r="AA168" s="90"/>
      <c r="AB168" s="90"/>
      <c r="AC168" s="90"/>
      <c r="AD168" s="90"/>
      <c r="AE168" s="90"/>
      <c r="AF168" s="90"/>
      <c r="AG168" s="90"/>
      <c r="AH168" s="90"/>
      <c r="AI168" s="90"/>
      <c r="AJ168" s="90"/>
      <c r="AK168" s="90"/>
      <c r="AL168" s="90"/>
      <c r="AM168" s="90"/>
      <c r="AN168" s="90"/>
      <c r="AO168" s="90"/>
      <c r="AP168" s="90"/>
      <c r="AQ168" s="90"/>
      <c r="AR168" s="90"/>
      <c r="AS168" s="90"/>
      <c r="AT168" s="90"/>
      <c r="AU168" s="90"/>
      <c r="AV168" s="90"/>
      <c r="AW168" s="90"/>
      <c r="AX168" s="90"/>
      <c r="AY168" s="90"/>
      <c r="AZ168" s="90"/>
      <c r="BA168" s="90"/>
      <c r="BB168" s="90"/>
      <c r="BC168" s="90"/>
      <c r="BD168" s="90"/>
      <c r="BE168" s="90"/>
      <c r="BF168" s="90"/>
      <c r="BG168" s="90"/>
      <c r="BH168" s="90"/>
    </row>
    <row r="169" spans="1:60" s="87" customFormat="1" ht="14" customHeight="1">
      <c r="A169" s="88" t="s">
        <v>398</v>
      </c>
      <c r="B169" s="88"/>
      <c r="C169" s="94" t="s">
        <v>405</v>
      </c>
      <c r="D169" s="91" t="s">
        <v>406</v>
      </c>
      <c r="E169" s="10" t="s">
        <v>110</v>
      </c>
      <c r="F169" s="88" t="s">
        <v>36</v>
      </c>
      <c r="G169" s="88"/>
      <c r="H169" s="88" t="s">
        <v>402</v>
      </c>
      <c r="I169" s="74" t="s">
        <v>403</v>
      </c>
      <c r="J169" s="70"/>
      <c r="K169" s="89">
        <v>4</v>
      </c>
      <c r="L169" s="89"/>
      <c r="M169" s="127"/>
      <c r="N169" s="130"/>
      <c r="O169" s="130">
        <v>40909</v>
      </c>
      <c r="P169" s="130"/>
      <c r="Q169" s="89">
        <v>3.6</v>
      </c>
      <c r="R169" s="88"/>
      <c r="S169" s="91" t="s">
        <v>407</v>
      </c>
      <c r="T169" s="138"/>
      <c r="U169" s="90"/>
      <c r="V169" s="90"/>
      <c r="W169" s="90"/>
      <c r="X169" s="90"/>
      <c r="Y169" s="90"/>
      <c r="Z169" s="90"/>
      <c r="AA169" s="90"/>
      <c r="AB169" s="90"/>
      <c r="AC169" s="90"/>
      <c r="AD169" s="90"/>
      <c r="AE169" s="90"/>
      <c r="AF169" s="90"/>
      <c r="AG169" s="90"/>
      <c r="AH169" s="90"/>
      <c r="AI169" s="90"/>
      <c r="AJ169" s="90"/>
      <c r="AK169" s="90"/>
      <c r="AL169" s="90"/>
      <c r="AM169" s="90"/>
      <c r="AN169" s="90"/>
      <c r="AO169" s="90"/>
      <c r="AP169" s="90"/>
      <c r="AQ169" s="90"/>
      <c r="AR169" s="90"/>
      <c r="AS169" s="90"/>
      <c r="AT169" s="90"/>
      <c r="AU169" s="90"/>
      <c r="AV169" s="90"/>
      <c r="AW169" s="90"/>
      <c r="AX169" s="90"/>
      <c r="AY169" s="90"/>
      <c r="AZ169" s="90"/>
      <c r="BA169" s="90"/>
      <c r="BB169" s="90"/>
      <c r="BC169" s="90"/>
      <c r="BD169" s="90"/>
      <c r="BE169" s="90"/>
      <c r="BF169" s="90"/>
      <c r="BG169" s="90"/>
      <c r="BH169" s="90"/>
    </row>
    <row r="170" spans="1:60" s="87" customFormat="1" ht="14" customHeight="1">
      <c r="A170" s="88" t="s">
        <v>398</v>
      </c>
      <c r="B170" s="88"/>
      <c r="C170" s="94" t="s">
        <v>408</v>
      </c>
      <c r="D170" s="87" t="s">
        <v>409</v>
      </c>
      <c r="E170" s="10" t="s">
        <v>126</v>
      </c>
      <c r="F170" s="88" t="s">
        <v>36</v>
      </c>
      <c r="G170" s="88"/>
      <c r="H170" s="88" t="s">
        <v>402</v>
      </c>
      <c r="I170" s="74" t="s">
        <v>410</v>
      </c>
      <c r="J170" s="70"/>
      <c r="K170" s="89"/>
      <c r="L170" s="89"/>
      <c r="M170" s="127"/>
      <c r="N170" s="130"/>
      <c r="O170" s="130">
        <v>41275</v>
      </c>
      <c r="P170" s="130"/>
      <c r="Q170" s="89">
        <v>1.5</v>
      </c>
      <c r="R170" s="88"/>
      <c r="S170" s="91"/>
      <c r="T170" s="138"/>
      <c r="U170" s="90"/>
      <c r="V170" s="90"/>
      <c r="W170" s="90"/>
      <c r="X170" s="90"/>
      <c r="Y170" s="90"/>
      <c r="Z170" s="90"/>
      <c r="AA170" s="90"/>
      <c r="AB170" s="90"/>
      <c r="AC170" s="90"/>
      <c r="AD170" s="90"/>
      <c r="AE170" s="90"/>
      <c r="AF170" s="90"/>
      <c r="AG170" s="90"/>
      <c r="AH170" s="90"/>
      <c r="AI170" s="90"/>
      <c r="AJ170" s="90"/>
      <c r="AK170" s="90"/>
      <c r="AL170" s="90"/>
      <c r="AM170" s="90"/>
      <c r="AN170" s="90"/>
      <c r="AO170" s="90"/>
      <c r="AP170" s="90"/>
      <c r="AQ170" s="90"/>
      <c r="AR170" s="90"/>
      <c r="AS170" s="90"/>
      <c r="AT170" s="90"/>
      <c r="AU170" s="90"/>
      <c r="AV170" s="90"/>
      <c r="AW170" s="90"/>
      <c r="AX170" s="90"/>
      <c r="AY170" s="90"/>
      <c r="AZ170" s="90"/>
      <c r="BA170" s="90"/>
      <c r="BB170" s="90"/>
      <c r="BC170" s="90"/>
      <c r="BD170" s="90"/>
      <c r="BE170" s="90"/>
      <c r="BF170" s="90"/>
      <c r="BG170" s="90"/>
      <c r="BH170" s="90"/>
    </row>
    <row r="171" spans="1:60" s="87" customFormat="1" ht="14" customHeight="1">
      <c r="A171" s="72" t="s">
        <v>398</v>
      </c>
      <c r="B171" s="72"/>
      <c r="C171" s="154" t="s">
        <v>667</v>
      </c>
      <c r="D171" s="99" t="s">
        <v>457</v>
      </c>
      <c r="E171" s="10" t="s">
        <v>35</v>
      </c>
      <c r="F171" s="19" t="s">
        <v>36</v>
      </c>
      <c r="G171" s="19"/>
      <c r="H171" s="72" t="s">
        <v>149</v>
      </c>
      <c r="I171" s="72" t="s">
        <v>668</v>
      </c>
      <c r="J171" s="72"/>
      <c r="K171" s="85"/>
      <c r="L171" s="85"/>
      <c r="M171" s="122"/>
      <c r="N171" s="130"/>
      <c r="O171" s="130">
        <v>40909</v>
      </c>
      <c r="P171" s="130"/>
      <c r="Q171" s="85"/>
      <c r="R171" s="72"/>
      <c r="S171" s="149"/>
      <c r="T171" s="99"/>
      <c r="U171" s="99"/>
      <c r="V171" s="99"/>
      <c r="W171" s="99"/>
      <c r="X171" s="99"/>
      <c r="Y171" s="99"/>
      <c r="Z171" s="99"/>
      <c r="AA171" s="99"/>
      <c r="AB171" s="99"/>
      <c r="AC171" s="99"/>
      <c r="AD171" s="99"/>
      <c r="AE171" s="99"/>
      <c r="AF171" s="99"/>
      <c r="AG171" s="99"/>
      <c r="AH171" s="99"/>
      <c r="AI171" s="99"/>
      <c r="AJ171" s="99"/>
      <c r="AK171" s="99"/>
      <c r="AL171" s="99"/>
      <c r="AM171" s="99"/>
      <c r="AN171" s="99"/>
      <c r="AO171" s="99"/>
      <c r="AP171" s="99"/>
      <c r="AQ171" s="99"/>
      <c r="AR171" s="99"/>
      <c r="AS171" s="99"/>
      <c r="AT171" s="99"/>
      <c r="AU171" s="99"/>
      <c r="AV171" s="99"/>
      <c r="AW171" s="99"/>
      <c r="AX171" s="99"/>
      <c r="AY171" s="99"/>
      <c r="AZ171" s="99"/>
      <c r="BA171" s="99"/>
      <c r="BB171" s="99"/>
      <c r="BC171" s="99"/>
      <c r="BD171" s="99"/>
      <c r="BE171" s="99"/>
      <c r="BF171" s="99"/>
      <c r="BG171" s="99"/>
      <c r="BH171" s="99"/>
    </row>
    <row r="172" spans="1:60" s="87" customFormat="1" ht="14" customHeight="1">
      <c r="A172" s="88" t="s">
        <v>398</v>
      </c>
      <c r="B172" s="88"/>
      <c r="C172" s="94" t="s">
        <v>523</v>
      </c>
      <c r="D172" s="87" t="s">
        <v>432</v>
      </c>
      <c r="E172" s="10" t="s">
        <v>35</v>
      </c>
      <c r="F172" s="152" t="s">
        <v>36</v>
      </c>
      <c r="G172" s="152"/>
      <c r="H172" s="88" t="s">
        <v>514</v>
      </c>
      <c r="I172" s="74" t="s">
        <v>524</v>
      </c>
      <c r="J172" s="70"/>
      <c r="K172" s="89"/>
      <c r="L172" s="89"/>
      <c r="M172" s="127"/>
      <c r="N172" s="130"/>
      <c r="O172" s="130"/>
      <c r="P172" s="130"/>
      <c r="Q172" s="89"/>
      <c r="R172" s="88"/>
      <c r="S172" s="91" t="s">
        <v>525</v>
      </c>
      <c r="T172" s="148"/>
    </row>
    <row r="173" spans="1:60" s="87" customFormat="1" ht="14" customHeight="1">
      <c r="A173" s="88" t="s">
        <v>398</v>
      </c>
      <c r="B173" s="88"/>
      <c r="C173" s="94" t="s">
        <v>539</v>
      </c>
      <c r="D173" s="87" t="s">
        <v>649</v>
      </c>
      <c r="E173" s="10" t="s">
        <v>430</v>
      </c>
      <c r="F173" s="152" t="s">
        <v>28</v>
      </c>
      <c r="G173" s="152"/>
      <c r="H173" s="88" t="s">
        <v>514</v>
      </c>
      <c r="I173" s="74" t="s">
        <v>540</v>
      </c>
      <c r="J173" s="70"/>
      <c r="K173" s="89">
        <v>23</v>
      </c>
      <c r="L173" s="89"/>
      <c r="M173" s="127"/>
      <c r="N173" s="130"/>
      <c r="O173" s="130">
        <v>40909</v>
      </c>
      <c r="P173" s="130" t="s">
        <v>541</v>
      </c>
      <c r="Q173" s="89">
        <v>1</v>
      </c>
      <c r="R173" s="88"/>
      <c r="S173" s="86"/>
      <c r="T173" s="148"/>
    </row>
    <row r="174" spans="1:60" s="87" customFormat="1" ht="14" customHeight="1">
      <c r="A174" s="72" t="s">
        <v>398</v>
      </c>
      <c r="B174" s="72"/>
      <c r="C174" s="100" t="s">
        <v>669</v>
      </c>
      <c r="D174" s="99" t="s">
        <v>457</v>
      </c>
      <c r="E174" s="10" t="s">
        <v>35</v>
      </c>
      <c r="F174" s="19" t="s">
        <v>36</v>
      </c>
      <c r="G174" s="19"/>
      <c r="H174" s="72" t="s">
        <v>514</v>
      </c>
      <c r="I174" s="72"/>
      <c r="J174" s="72"/>
      <c r="K174" s="85"/>
      <c r="L174" s="85"/>
      <c r="M174" s="122"/>
      <c r="N174" s="130"/>
      <c r="O174" s="130">
        <v>40544</v>
      </c>
      <c r="P174" s="130"/>
      <c r="Q174" s="85"/>
      <c r="R174" s="72"/>
      <c r="S174" s="149"/>
      <c r="T174" s="99"/>
      <c r="U174" s="99"/>
      <c r="V174" s="99"/>
      <c r="W174" s="99"/>
      <c r="X174" s="99"/>
      <c r="Y174" s="99"/>
      <c r="Z174" s="99"/>
      <c r="AA174" s="99"/>
      <c r="AB174" s="99"/>
      <c r="AC174" s="99"/>
      <c r="AD174" s="99"/>
      <c r="AE174" s="99"/>
      <c r="AF174" s="99"/>
      <c r="AG174" s="99"/>
      <c r="AH174" s="99"/>
      <c r="AI174" s="99"/>
      <c r="AJ174" s="99"/>
      <c r="AK174" s="99"/>
      <c r="AL174" s="99"/>
      <c r="AM174" s="99"/>
      <c r="AN174" s="99"/>
      <c r="AO174" s="99"/>
      <c r="AP174" s="99"/>
      <c r="AQ174" s="99"/>
      <c r="AR174" s="99"/>
      <c r="AS174" s="99"/>
      <c r="AT174" s="99"/>
      <c r="AU174" s="99"/>
      <c r="AV174" s="99"/>
      <c r="AW174" s="99"/>
      <c r="AX174" s="99"/>
      <c r="AY174" s="99"/>
      <c r="AZ174" s="99"/>
      <c r="BA174" s="99"/>
      <c r="BB174" s="99"/>
      <c r="BC174" s="99"/>
      <c r="BD174" s="99"/>
      <c r="BE174" s="99"/>
      <c r="BF174" s="99"/>
      <c r="BG174" s="99"/>
      <c r="BH174" s="99"/>
    </row>
    <row r="175" spans="1:60" s="87" customFormat="1" ht="14" customHeight="1">
      <c r="A175" s="72" t="s">
        <v>398</v>
      </c>
      <c r="B175" s="72"/>
      <c r="C175" s="154" t="s">
        <v>539</v>
      </c>
      <c r="D175" s="99" t="s">
        <v>457</v>
      </c>
      <c r="E175" s="88" t="s">
        <v>110</v>
      </c>
      <c r="F175" s="19" t="s">
        <v>28</v>
      </c>
      <c r="G175" s="19"/>
      <c r="H175" s="72" t="s">
        <v>514</v>
      </c>
      <c r="I175" s="72" t="s">
        <v>540</v>
      </c>
      <c r="J175" s="72"/>
      <c r="K175" s="85"/>
      <c r="L175" s="85"/>
      <c r="M175" s="122"/>
      <c r="N175" s="130"/>
      <c r="O175" s="130"/>
      <c r="P175" s="130"/>
      <c r="Q175" s="85"/>
      <c r="R175" s="72"/>
      <c r="S175" s="149"/>
      <c r="T175" s="99"/>
      <c r="U175" s="99"/>
      <c r="V175" s="99"/>
      <c r="W175" s="99"/>
      <c r="X175" s="99"/>
      <c r="Y175" s="99"/>
      <c r="Z175" s="99"/>
      <c r="AA175" s="99"/>
      <c r="AB175" s="99"/>
      <c r="AC175" s="99"/>
      <c r="AD175" s="99"/>
      <c r="AE175" s="99"/>
      <c r="AF175" s="99"/>
      <c r="AG175" s="99"/>
      <c r="AH175" s="99"/>
      <c r="AI175" s="99"/>
      <c r="AJ175" s="99"/>
      <c r="AK175" s="99"/>
      <c r="AL175" s="99"/>
      <c r="AM175" s="99"/>
      <c r="AN175" s="99"/>
      <c r="AO175" s="99"/>
      <c r="AP175" s="99"/>
      <c r="AQ175" s="99"/>
      <c r="AR175" s="99"/>
      <c r="AS175" s="99"/>
      <c r="AT175" s="99"/>
      <c r="AU175" s="99"/>
      <c r="AV175" s="99"/>
      <c r="AW175" s="99"/>
      <c r="AX175" s="99"/>
      <c r="AY175" s="99"/>
      <c r="AZ175" s="99"/>
      <c r="BA175" s="99"/>
      <c r="BB175" s="99"/>
      <c r="BC175" s="99"/>
      <c r="BD175" s="99"/>
      <c r="BE175" s="99"/>
      <c r="BF175" s="99"/>
      <c r="BG175" s="99"/>
      <c r="BH175" s="99"/>
    </row>
    <row r="176" spans="1:60" s="87" customFormat="1" ht="14" customHeight="1">
      <c r="A176" s="88" t="s">
        <v>398</v>
      </c>
      <c r="B176" s="88"/>
      <c r="C176" s="94" t="s">
        <v>420</v>
      </c>
      <c r="D176" s="91" t="s">
        <v>421</v>
      </c>
      <c r="E176" s="88" t="s">
        <v>110</v>
      </c>
      <c r="F176" s="88" t="s">
        <v>28</v>
      </c>
      <c r="G176" s="88"/>
      <c r="H176" s="88" t="s">
        <v>422</v>
      </c>
      <c r="I176" s="74" t="s">
        <v>423</v>
      </c>
      <c r="J176" s="70" t="s">
        <v>424</v>
      </c>
      <c r="K176" s="89">
        <v>67</v>
      </c>
      <c r="L176" s="89"/>
      <c r="M176" s="127"/>
      <c r="N176" s="130"/>
      <c r="O176" s="130">
        <v>40544</v>
      </c>
      <c r="P176" s="130">
        <v>43101</v>
      </c>
      <c r="Q176" s="121">
        <v>1</v>
      </c>
      <c r="R176" s="88"/>
      <c r="S176" s="91" t="s">
        <v>407</v>
      </c>
      <c r="T176" s="138"/>
      <c r="U176" s="90"/>
      <c r="V176" s="90"/>
      <c r="W176" s="90"/>
      <c r="X176" s="90"/>
      <c r="Y176" s="90"/>
      <c r="Z176" s="90"/>
      <c r="AA176" s="90"/>
      <c r="AB176" s="90"/>
      <c r="AC176" s="90"/>
      <c r="AD176" s="90"/>
      <c r="AE176" s="90"/>
      <c r="AF176" s="90"/>
      <c r="AG176" s="90"/>
      <c r="AH176" s="90"/>
      <c r="AI176" s="90"/>
      <c r="AJ176" s="90"/>
      <c r="AK176" s="90"/>
      <c r="AL176" s="90"/>
      <c r="AM176" s="90"/>
      <c r="AN176" s="90"/>
      <c r="AO176" s="90"/>
      <c r="AP176" s="90"/>
      <c r="AQ176" s="90"/>
      <c r="AR176" s="90"/>
      <c r="AS176" s="90"/>
      <c r="AT176" s="90"/>
      <c r="AU176" s="90"/>
      <c r="AV176" s="90"/>
      <c r="AW176" s="90"/>
      <c r="AX176" s="90"/>
      <c r="AY176" s="90"/>
      <c r="AZ176" s="90"/>
      <c r="BA176" s="90"/>
      <c r="BB176" s="90"/>
      <c r="BC176" s="90"/>
      <c r="BD176" s="90"/>
      <c r="BE176" s="90"/>
      <c r="BF176" s="90"/>
      <c r="BG176" s="90"/>
      <c r="BH176" s="90"/>
    </row>
    <row r="177" spans="1:60" s="87" customFormat="1" ht="14" customHeight="1">
      <c r="A177" s="88" t="s">
        <v>398</v>
      </c>
      <c r="B177" s="88"/>
      <c r="C177" s="94" t="s">
        <v>425</v>
      </c>
      <c r="D177" s="91" t="s">
        <v>426</v>
      </c>
      <c r="E177" s="69" t="s">
        <v>35</v>
      </c>
      <c r="F177" s="88" t="s">
        <v>36</v>
      </c>
      <c r="G177" s="88"/>
      <c r="H177" s="88" t="s">
        <v>422</v>
      </c>
      <c r="I177" s="74" t="s">
        <v>427</v>
      </c>
      <c r="J177" s="70"/>
      <c r="K177" s="89"/>
      <c r="L177" s="89"/>
      <c r="M177" s="127"/>
      <c r="N177" s="130"/>
      <c r="O177" s="130">
        <v>40909</v>
      </c>
      <c r="P177" s="130"/>
      <c r="Q177" s="121">
        <v>1.006</v>
      </c>
      <c r="R177" s="88"/>
      <c r="S177" s="91"/>
      <c r="T177" s="138"/>
      <c r="U177" s="90"/>
      <c r="V177" s="90"/>
      <c r="W177" s="90"/>
      <c r="X177" s="90"/>
      <c r="Y177" s="90"/>
      <c r="Z177" s="90"/>
      <c r="AA177" s="90"/>
      <c r="AB177" s="90"/>
      <c r="AC177" s="90"/>
      <c r="AD177" s="90"/>
      <c r="AE177" s="90"/>
      <c r="AF177" s="90"/>
      <c r="AG177" s="90"/>
      <c r="AH177" s="90"/>
      <c r="AI177" s="90"/>
      <c r="AJ177" s="90"/>
      <c r="AK177" s="90"/>
      <c r="AL177" s="90"/>
      <c r="AM177" s="90"/>
      <c r="AN177" s="90"/>
      <c r="AO177" s="90"/>
      <c r="AP177" s="90"/>
      <c r="AQ177" s="90"/>
      <c r="AR177" s="90"/>
      <c r="AS177" s="90"/>
      <c r="AT177" s="90"/>
      <c r="AU177" s="90"/>
      <c r="AV177" s="90"/>
      <c r="AW177" s="90"/>
      <c r="AX177" s="90"/>
      <c r="AY177" s="90"/>
      <c r="AZ177" s="90"/>
      <c r="BA177" s="90"/>
      <c r="BB177" s="90"/>
      <c r="BC177" s="90"/>
      <c r="BD177" s="90"/>
      <c r="BE177" s="90"/>
      <c r="BF177" s="90"/>
      <c r="BG177" s="90"/>
      <c r="BH177" s="90"/>
    </row>
    <row r="178" spans="1:60" s="87" customFormat="1" ht="14" customHeight="1">
      <c r="A178" s="88" t="s">
        <v>398</v>
      </c>
      <c r="B178" s="88"/>
      <c r="C178" s="94" t="s">
        <v>428</v>
      </c>
      <c r="D178" s="87" t="s">
        <v>429</v>
      </c>
      <c r="E178" s="88" t="s">
        <v>430</v>
      </c>
      <c r="F178" s="88" t="s">
        <v>28</v>
      </c>
      <c r="G178" s="88"/>
      <c r="H178" s="88" t="s">
        <v>422</v>
      </c>
      <c r="I178" s="74" t="s">
        <v>423</v>
      </c>
      <c r="J178" s="70"/>
      <c r="K178" s="89"/>
      <c r="L178" s="89"/>
      <c r="M178" s="127"/>
      <c r="N178" s="130"/>
      <c r="O178" s="130">
        <v>40909</v>
      </c>
      <c r="P178" s="130"/>
      <c r="Q178" s="121">
        <v>4</v>
      </c>
      <c r="R178" s="88"/>
      <c r="S178" s="91"/>
      <c r="T178" s="138"/>
      <c r="U178" s="90"/>
      <c r="V178" s="90"/>
      <c r="W178" s="90"/>
      <c r="X178" s="90"/>
      <c r="Y178" s="90"/>
      <c r="Z178" s="90"/>
      <c r="AA178" s="90"/>
      <c r="AB178" s="90"/>
      <c r="AC178" s="90"/>
      <c r="AD178" s="90"/>
      <c r="AE178" s="90"/>
      <c r="AF178" s="90"/>
      <c r="AG178" s="90"/>
      <c r="AH178" s="90"/>
      <c r="AI178" s="90"/>
      <c r="AJ178" s="90"/>
      <c r="AK178" s="90"/>
      <c r="AL178" s="90"/>
      <c r="AM178" s="90"/>
      <c r="AN178" s="90"/>
      <c r="AO178" s="90"/>
      <c r="AP178" s="90"/>
      <c r="AQ178" s="90"/>
      <c r="AR178" s="90"/>
      <c r="AS178" s="90"/>
      <c r="AT178" s="90"/>
      <c r="AU178" s="90"/>
      <c r="AV178" s="90"/>
      <c r="AW178" s="90"/>
      <c r="AX178" s="90"/>
      <c r="AY178" s="90"/>
      <c r="AZ178" s="90"/>
      <c r="BA178" s="90"/>
      <c r="BB178" s="90"/>
      <c r="BC178" s="90"/>
      <c r="BD178" s="90"/>
      <c r="BE178" s="90"/>
      <c r="BF178" s="90"/>
      <c r="BG178" s="90"/>
      <c r="BH178" s="90"/>
    </row>
    <row r="179" spans="1:60" s="87" customFormat="1" ht="14" customHeight="1">
      <c r="A179" s="88" t="s">
        <v>398</v>
      </c>
      <c r="B179" s="88"/>
      <c r="C179" s="94" t="s">
        <v>431</v>
      </c>
      <c r="D179" s="87" t="s">
        <v>806</v>
      </c>
      <c r="E179" s="88" t="s">
        <v>35</v>
      </c>
      <c r="F179" s="88" t="s">
        <v>36</v>
      </c>
      <c r="G179" s="88"/>
      <c r="H179" s="88" t="s">
        <v>422</v>
      </c>
      <c r="I179" s="74"/>
      <c r="J179" s="70"/>
      <c r="K179" s="89"/>
      <c r="L179" s="89"/>
      <c r="M179" s="127"/>
      <c r="N179" s="130"/>
      <c r="O179" s="130">
        <v>40909</v>
      </c>
      <c r="P179" s="130"/>
      <c r="Q179" s="121"/>
      <c r="R179" s="88"/>
      <c r="S179" s="91"/>
      <c r="T179" s="138"/>
      <c r="U179" s="90"/>
      <c r="V179" s="90"/>
      <c r="W179" s="90"/>
      <c r="X179" s="90"/>
      <c r="Y179" s="90"/>
      <c r="Z179" s="90"/>
      <c r="AA179" s="90"/>
      <c r="AB179" s="90"/>
      <c r="AC179" s="90"/>
      <c r="AD179" s="90"/>
      <c r="AE179" s="90"/>
      <c r="AF179" s="90"/>
      <c r="AG179" s="90"/>
      <c r="AH179" s="90"/>
      <c r="AI179" s="90"/>
      <c r="AJ179" s="90"/>
      <c r="AK179" s="90"/>
      <c r="AL179" s="90"/>
      <c r="AM179" s="90"/>
      <c r="AN179" s="90"/>
      <c r="AO179" s="90"/>
      <c r="AP179" s="90"/>
      <c r="AQ179" s="90"/>
      <c r="AR179" s="90"/>
      <c r="AS179" s="90"/>
      <c r="AT179" s="90"/>
      <c r="AU179" s="90"/>
      <c r="AV179" s="90"/>
      <c r="AW179" s="90"/>
      <c r="AX179" s="90"/>
      <c r="AY179" s="90"/>
      <c r="AZ179" s="90"/>
      <c r="BA179" s="90"/>
      <c r="BB179" s="90"/>
      <c r="BC179" s="90"/>
      <c r="BD179" s="90"/>
      <c r="BE179" s="90"/>
      <c r="BF179" s="90"/>
      <c r="BG179" s="90"/>
      <c r="BH179" s="90"/>
    </row>
    <row r="180" spans="1:60" s="87" customFormat="1" ht="14" customHeight="1">
      <c r="A180" s="88" t="s">
        <v>398</v>
      </c>
      <c r="B180" s="88"/>
      <c r="C180" s="94" t="s">
        <v>433</v>
      </c>
      <c r="D180" s="91" t="s">
        <v>434</v>
      </c>
      <c r="E180" s="88" t="s">
        <v>110</v>
      </c>
      <c r="F180" s="88" t="s">
        <v>28</v>
      </c>
      <c r="G180" s="88"/>
      <c r="H180" s="88" t="s">
        <v>422</v>
      </c>
      <c r="I180" s="74" t="s">
        <v>435</v>
      </c>
      <c r="J180" s="70"/>
      <c r="K180" s="89"/>
      <c r="L180" s="89"/>
      <c r="M180" s="127"/>
      <c r="N180" s="130"/>
      <c r="O180" s="130">
        <v>41275</v>
      </c>
      <c r="P180" s="130"/>
      <c r="Q180" s="121">
        <v>5.8479000000000001</v>
      </c>
      <c r="R180" s="88"/>
      <c r="S180" s="91"/>
      <c r="T180" s="138"/>
      <c r="U180" s="90"/>
      <c r="V180" s="90"/>
      <c r="W180" s="90"/>
      <c r="X180" s="90"/>
      <c r="Y180" s="90"/>
      <c r="Z180" s="90"/>
      <c r="AA180" s="90"/>
      <c r="AB180" s="90"/>
      <c r="AC180" s="90"/>
      <c r="AD180" s="90"/>
      <c r="AE180" s="90"/>
      <c r="AF180" s="90"/>
      <c r="AG180" s="90"/>
      <c r="AH180" s="90"/>
      <c r="AI180" s="90"/>
      <c r="AJ180" s="90"/>
      <c r="AK180" s="90"/>
      <c r="AL180" s="90"/>
      <c r="AM180" s="90"/>
      <c r="AN180" s="90"/>
      <c r="AO180" s="90"/>
      <c r="AP180" s="90"/>
      <c r="AQ180" s="90"/>
      <c r="AR180" s="90"/>
      <c r="AS180" s="90"/>
      <c r="AT180" s="90"/>
      <c r="AU180" s="90"/>
      <c r="AV180" s="90"/>
      <c r="AW180" s="90"/>
      <c r="AX180" s="90"/>
      <c r="AY180" s="90"/>
      <c r="AZ180" s="90"/>
      <c r="BA180" s="90"/>
      <c r="BB180" s="90"/>
      <c r="BC180" s="90"/>
      <c r="BD180" s="90"/>
      <c r="BE180" s="90"/>
      <c r="BF180" s="90"/>
      <c r="BG180" s="90"/>
      <c r="BH180" s="90"/>
    </row>
    <row r="181" spans="1:60" s="87" customFormat="1" ht="14" customHeight="1">
      <c r="A181" s="88" t="s">
        <v>398</v>
      </c>
      <c r="B181" s="88"/>
      <c r="C181" s="94" t="s">
        <v>436</v>
      </c>
      <c r="E181" s="88" t="s">
        <v>126</v>
      </c>
      <c r="F181" s="88" t="s">
        <v>36</v>
      </c>
      <c r="G181" s="88"/>
      <c r="H181" s="88" t="s">
        <v>422</v>
      </c>
      <c r="I181" s="74" t="s">
        <v>423</v>
      </c>
      <c r="J181" s="70"/>
      <c r="K181" s="89"/>
      <c r="L181" s="89"/>
      <c r="M181" s="127"/>
      <c r="N181" s="130"/>
      <c r="O181" s="130">
        <v>41275</v>
      </c>
      <c r="P181" s="130"/>
      <c r="Q181" s="121"/>
      <c r="R181" s="88"/>
      <c r="S181" s="91"/>
      <c r="T181" s="138"/>
      <c r="U181" s="90"/>
      <c r="V181" s="90"/>
      <c r="W181" s="90"/>
      <c r="X181" s="90"/>
      <c r="Y181" s="90"/>
      <c r="Z181" s="90"/>
      <c r="AA181" s="90"/>
      <c r="AB181" s="90"/>
      <c r="AC181" s="90"/>
      <c r="AD181" s="90"/>
      <c r="AE181" s="90"/>
      <c r="AF181" s="90"/>
      <c r="AG181" s="90"/>
      <c r="AH181" s="90"/>
      <c r="AI181" s="90"/>
      <c r="AJ181" s="90"/>
      <c r="AK181" s="90"/>
      <c r="AL181" s="90"/>
      <c r="AM181" s="90"/>
      <c r="AN181" s="90"/>
      <c r="AO181" s="90"/>
      <c r="AP181" s="90"/>
      <c r="AQ181" s="90"/>
      <c r="AR181" s="90"/>
      <c r="AS181" s="90"/>
      <c r="AT181" s="90"/>
      <c r="AU181" s="90"/>
      <c r="AV181" s="90"/>
      <c r="AW181" s="90"/>
      <c r="AX181" s="90"/>
      <c r="AY181" s="90"/>
      <c r="AZ181" s="90"/>
      <c r="BA181" s="90"/>
      <c r="BB181" s="90"/>
      <c r="BC181" s="90"/>
      <c r="BD181" s="90"/>
      <c r="BE181" s="90"/>
      <c r="BF181" s="90"/>
      <c r="BG181" s="90"/>
      <c r="BH181" s="90"/>
    </row>
    <row r="182" spans="1:60" s="87" customFormat="1" ht="14" customHeight="1">
      <c r="A182" s="88" t="s">
        <v>398</v>
      </c>
      <c r="B182" s="88"/>
      <c r="C182" s="94" t="s">
        <v>437</v>
      </c>
      <c r="D182" s="91" t="s">
        <v>438</v>
      </c>
      <c r="E182" s="88" t="s">
        <v>35</v>
      </c>
      <c r="F182" s="88" t="s">
        <v>36</v>
      </c>
      <c r="G182" s="88"/>
      <c r="H182" s="88" t="s">
        <v>422</v>
      </c>
      <c r="I182" s="74" t="s">
        <v>439</v>
      </c>
      <c r="J182" s="70"/>
      <c r="K182" s="89"/>
      <c r="L182" s="89"/>
      <c r="M182" s="127"/>
      <c r="N182" s="130"/>
      <c r="O182" s="130">
        <v>42064</v>
      </c>
      <c r="P182" s="130">
        <v>45717</v>
      </c>
      <c r="Q182" s="121">
        <v>4.3099999999999996</v>
      </c>
      <c r="R182" s="88"/>
      <c r="S182" s="92" t="s">
        <v>440</v>
      </c>
      <c r="T182" s="138"/>
      <c r="U182" s="90"/>
      <c r="V182" s="90"/>
      <c r="W182" s="90"/>
      <c r="X182" s="90"/>
      <c r="Y182" s="90"/>
      <c r="Z182" s="90"/>
      <c r="AA182" s="90"/>
      <c r="AB182" s="90"/>
      <c r="AC182" s="90"/>
      <c r="AD182" s="90"/>
      <c r="AE182" s="90"/>
      <c r="AF182" s="90"/>
      <c r="AG182" s="90"/>
      <c r="AH182" s="90"/>
      <c r="AI182" s="90"/>
      <c r="AJ182" s="90"/>
      <c r="AK182" s="90"/>
      <c r="AL182" s="90"/>
      <c r="AM182" s="90"/>
      <c r="AN182" s="90"/>
      <c r="AO182" s="90"/>
      <c r="AP182" s="90"/>
      <c r="AQ182" s="90"/>
      <c r="AR182" s="90"/>
      <c r="AS182" s="90"/>
      <c r="AT182" s="90"/>
      <c r="AU182" s="90"/>
      <c r="AV182" s="90"/>
      <c r="AW182" s="90"/>
      <c r="AX182" s="90"/>
      <c r="AY182" s="90"/>
      <c r="AZ182" s="90"/>
      <c r="BA182" s="90"/>
      <c r="BB182" s="90"/>
      <c r="BC182" s="90"/>
      <c r="BD182" s="90"/>
      <c r="BE182" s="90"/>
      <c r="BF182" s="90"/>
      <c r="BG182" s="90"/>
      <c r="BH182" s="90"/>
    </row>
    <row r="183" spans="1:60" s="151" customFormat="1" ht="16" customHeight="1">
      <c r="A183" s="151" t="s">
        <v>790</v>
      </c>
      <c r="B183" s="151" t="s">
        <v>781</v>
      </c>
      <c r="C183" s="155" t="s">
        <v>782</v>
      </c>
      <c r="D183" s="156" t="s">
        <v>783</v>
      </c>
      <c r="H183" s="151" t="s">
        <v>392</v>
      </c>
      <c r="J183" s="151" t="s">
        <v>794</v>
      </c>
      <c r="K183" s="150">
        <v>0.2</v>
      </c>
      <c r="L183" s="150" t="s">
        <v>767</v>
      </c>
      <c r="M183" s="157"/>
      <c r="N183" s="130">
        <v>39448</v>
      </c>
      <c r="O183" s="130">
        <v>41274</v>
      </c>
      <c r="P183" s="130"/>
      <c r="Q183" s="150">
        <f>2830/500</f>
        <v>5.66</v>
      </c>
    </row>
    <row r="184" spans="1:60" s="151" customFormat="1" ht="16" customHeight="1">
      <c r="A184" s="151" t="s">
        <v>790</v>
      </c>
      <c r="B184" s="151" t="s">
        <v>784</v>
      </c>
      <c r="C184" s="155" t="s">
        <v>785</v>
      </c>
      <c r="D184" s="156" t="s">
        <v>783</v>
      </c>
      <c r="H184" s="151" t="s">
        <v>392</v>
      </c>
      <c r="J184" s="151" t="s">
        <v>794</v>
      </c>
      <c r="K184" s="150">
        <v>0.2</v>
      </c>
      <c r="L184" s="150" t="s">
        <v>767</v>
      </c>
      <c r="M184" s="157"/>
      <c r="N184" s="130">
        <v>39448</v>
      </c>
      <c r="O184" s="130">
        <v>41274</v>
      </c>
      <c r="P184" s="130"/>
      <c r="Q184" s="150">
        <f>1781/500</f>
        <v>3.5619999999999998</v>
      </c>
    </row>
    <row r="185" spans="1:60" s="151" customFormat="1" ht="16" customHeight="1">
      <c r="A185" s="151" t="s">
        <v>790</v>
      </c>
      <c r="B185" s="151" t="s">
        <v>786</v>
      </c>
      <c r="C185" s="156" t="s">
        <v>787</v>
      </c>
      <c r="D185" s="156" t="s">
        <v>783</v>
      </c>
      <c r="H185" s="151" t="s">
        <v>392</v>
      </c>
      <c r="J185" s="151" t="s">
        <v>791</v>
      </c>
      <c r="K185" s="150"/>
      <c r="L185" s="158" t="s">
        <v>767</v>
      </c>
      <c r="M185" s="157"/>
      <c r="N185" s="130"/>
      <c r="O185" s="130">
        <v>40859</v>
      </c>
      <c r="P185" s="130"/>
      <c r="Q185" s="150"/>
    </row>
    <row r="186" spans="1:60" s="151" customFormat="1" ht="16" customHeight="1">
      <c r="A186" s="151" t="s">
        <v>790</v>
      </c>
      <c r="B186" s="151" t="s">
        <v>788</v>
      </c>
      <c r="C186" s="156" t="s">
        <v>789</v>
      </c>
      <c r="D186" s="156" t="s">
        <v>783</v>
      </c>
      <c r="H186" s="151" t="s">
        <v>392</v>
      </c>
      <c r="J186" s="151" t="s">
        <v>791</v>
      </c>
      <c r="K186" s="150"/>
      <c r="L186" s="150"/>
      <c r="M186" s="157"/>
      <c r="N186" s="130"/>
      <c r="O186" s="130">
        <v>40859</v>
      </c>
      <c r="P186" s="130"/>
      <c r="Q186" s="150"/>
    </row>
    <row r="187" spans="1:60" s="142" customFormat="1" ht="17.25" customHeight="1">
      <c r="A187" s="88" t="s">
        <v>132</v>
      </c>
      <c r="B187" s="88" t="s">
        <v>769</v>
      </c>
      <c r="C187" s="155" t="s">
        <v>770</v>
      </c>
      <c r="D187" s="91" t="s">
        <v>771</v>
      </c>
      <c r="E187" s="88" t="s">
        <v>792</v>
      </c>
      <c r="F187" s="88"/>
      <c r="G187" s="87"/>
      <c r="H187" s="88" t="s">
        <v>204</v>
      </c>
      <c r="I187" s="87" t="s">
        <v>772</v>
      </c>
      <c r="J187" s="88"/>
      <c r="K187" s="89">
        <v>17.600000000000001</v>
      </c>
      <c r="L187" s="89">
        <v>8</v>
      </c>
      <c r="M187" s="127" t="s">
        <v>767</v>
      </c>
      <c r="N187" s="130" t="s">
        <v>767</v>
      </c>
      <c r="O187" s="130">
        <v>2015</v>
      </c>
      <c r="P187" s="130">
        <v>2017</v>
      </c>
      <c r="Q187" s="89">
        <v>1.43</v>
      </c>
      <c r="R187" s="88"/>
      <c r="S187" s="87"/>
      <c r="T187" s="87"/>
      <c r="U187" s="87"/>
      <c r="V187" s="87"/>
      <c r="W187" s="87"/>
      <c r="X187" s="87"/>
      <c r="Y187" s="87"/>
      <c r="Z187" s="99"/>
      <c r="AA187" s="99"/>
      <c r="AB187" s="99"/>
      <c r="AC187" s="99"/>
    </row>
    <row r="188" spans="1:60" s="142" customFormat="1" ht="15.75" customHeight="1">
      <c r="A188" s="88" t="s">
        <v>132</v>
      </c>
      <c r="B188" s="88" t="s">
        <v>773</v>
      </c>
      <c r="C188" s="155" t="s">
        <v>774</v>
      </c>
      <c r="D188" s="87" t="s">
        <v>793</v>
      </c>
      <c r="E188" s="88" t="s">
        <v>792</v>
      </c>
      <c r="F188" s="88"/>
      <c r="G188" s="87"/>
      <c r="H188" s="88" t="s">
        <v>29</v>
      </c>
      <c r="I188" s="87" t="s">
        <v>768</v>
      </c>
      <c r="J188" s="88"/>
      <c r="K188" s="89">
        <v>15</v>
      </c>
      <c r="L188" s="89">
        <v>15</v>
      </c>
      <c r="M188" s="127">
        <v>0.96</v>
      </c>
      <c r="N188" s="130" t="s">
        <v>767</v>
      </c>
      <c r="O188" s="130">
        <v>2014</v>
      </c>
      <c r="P188" s="130">
        <v>2016</v>
      </c>
      <c r="Q188" s="89">
        <v>1</v>
      </c>
      <c r="R188" s="88"/>
      <c r="S188" s="87"/>
      <c r="T188" s="87"/>
      <c r="U188" s="87"/>
      <c r="V188" s="87"/>
      <c r="W188" s="87"/>
      <c r="X188" s="87"/>
      <c r="Y188" s="87"/>
      <c r="Z188" s="99"/>
      <c r="AA188" s="99"/>
      <c r="AB188" s="99"/>
      <c r="AC188" s="99"/>
    </row>
    <row r="189" spans="1:60" s="142" customFormat="1" ht="16.5" customHeight="1">
      <c r="A189" s="88" t="s">
        <v>132</v>
      </c>
      <c r="B189" s="88" t="s">
        <v>775</v>
      </c>
      <c r="C189" s="155" t="s">
        <v>776</v>
      </c>
      <c r="D189" s="87" t="s">
        <v>778</v>
      </c>
      <c r="E189" s="88" t="s">
        <v>780</v>
      </c>
      <c r="F189" s="88"/>
      <c r="G189" s="87"/>
      <c r="H189" s="88" t="s">
        <v>777</v>
      </c>
      <c r="I189" s="87" t="s">
        <v>779</v>
      </c>
      <c r="J189" s="88"/>
      <c r="K189" s="89">
        <v>53</v>
      </c>
      <c r="L189" s="89"/>
      <c r="M189" s="127" t="s">
        <v>767</v>
      </c>
      <c r="N189" s="130"/>
      <c r="O189" s="130">
        <v>2015</v>
      </c>
      <c r="P189" s="130">
        <v>2017</v>
      </c>
      <c r="Q189" s="89" t="s">
        <v>767</v>
      </c>
      <c r="R189" s="88"/>
      <c r="S189" s="87"/>
      <c r="T189" s="87"/>
      <c r="U189" s="87"/>
      <c r="V189" s="87"/>
      <c r="W189" s="87"/>
      <c r="X189" s="87"/>
      <c r="Y189" s="87"/>
    </row>
    <row r="190" spans="1:60" s="87" customFormat="1" ht="14" customHeight="1">
      <c r="A190" s="88" t="s">
        <v>132</v>
      </c>
      <c r="B190" s="88"/>
      <c r="C190" s="100" t="s">
        <v>441</v>
      </c>
      <c r="D190" s="87" t="s">
        <v>442</v>
      </c>
      <c r="E190" s="70" t="s">
        <v>130</v>
      </c>
      <c r="F190" s="10" t="s">
        <v>164</v>
      </c>
      <c r="G190" s="10"/>
      <c r="H190" s="88" t="s">
        <v>443</v>
      </c>
      <c r="I190" s="74"/>
      <c r="J190" s="70" t="s">
        <v>730</v>
      </c>
      <c r="K190" s="89"/>
      <c r="L190" s="89"/>
      <c r="M190" s="127"/>
      <c r="N190" s="130">
        <v>40544</v>
      </c>
      <c r="O190" s="130">
        <v>40909</v>
      </c>
      <c r="P190" s="130">
        <v>44196</v>
      </c>
      <c r="Q190" s="121" t="s">
        <v>767</v>
      </c>
      <c r="R190" s="88"/>
      <c r="S190" s="91"/>
      <c r="T190" s="138"/>
    </row>
    <row r="191" spans="1:60" s="87" customFormat="1" ht="14" customHeight="1">
      <c r="A191" s="88" t="s">
        <v>132</v>
      </c>
      <c r="B191" s="88" t="s">
        <v>444</v>
      </c>
      <c r="C191" s="94" t="s">
        <v>445</v>
      </c>
      <c r="D191" s="87" t="s">
        <v>446</v>
      </c>
      <c r="E191" s="10" t="s">
        <v>110</v>
      </c>
      <c r="F191" s="10" t="s">
        <v>28</v>
      </c>
      <c r="G191" s="10"/>
      <c r="H191" s="88" t="s">
        <v>447</v>
      </c>
      <c r="I191" s="74" t="s">
        <v>123</v>
      </c>
      <c r="J191" s="70" t="s">
        <v>696</v>
      </c>
      <c r="K191" s="89">
        <v>0.1</v>
      </c>
      <c r="L191" s="158" t="s">
        <v>767</v>
      </c>
      <c r="M191" s="126"/>
      <c r="N191" s="130"/>
      <c r="O191" s="130">
        <v>41640</v>
      </c>
      <c r="P191" s="130">
        <v>43830</v>
      </c>
      <c r="Q191" s="121"/>
      <c r="R191" s="88"/>
      <c r="S191" s="91"/>
      <c r="T191" s="138"/>
    </row>
    <row r="192" spans="1:60" s="87" customFormat="1" ht="14" customHeight="1">
      <c r="A192" s="88" t="s">
        <v>132</v>
      </c>
      <c r="B192" s="88"/>
      <c r="C192" s="100" t="s">
        <v>448</v>
      </c>
      <c r="D192" s="87" t="s">
        <v>449</v>
      </c>
      <c r="E192" s="10" t="s">
        <v>110</v>
      </c>
      <c r="F192" s="10" t="s">
        <v>36</v>
      </c>
      <c r="G192" s="10"/>
      <c r="H192" s="10" t="s">
        <v>447</v>
      </c>
      <c r="I192" s="74" t="s">
        <v>700</v>
      </c>
      <c r="J192" s="70" t="s">
        <v>696</v>
      </c>
      <c r="K192" s="89">
        <v>37.57</v>
      </c>
      <c r="L192" s="89"/>
      <c r="M192" s="127"/>
      <c r="N192" s="130"/>
      <c r="O192" s="130">
        <v>42005</v>
      </c>
      <c r="P192" s="130">
        <v>42522</v>
      </c>
      <c r="Q192" s="89">
        <f>15.8/18*12</f>
        <v>10.533333333333333</v>
      </c>
      <c r="R192" s="88"/>
      <c r="S192" s="142" t="s">
        <v>699</v>
      </c>
      <c r="T192" s="138"/>
    </row>
    <row r="193" spans="1:60" s="87" customFormat="1" ht="14" customHeight="1">
      <c r="A193" s="88" t="s">
        <v>132</v>
      </c>
      <c r="B193" s="88"/>
      <c r="C193" s="100" t="s">
        <v>671</v>
      </c>
      <c r="D193" s="91" t="s">
        <v>672</v>
      </c>
      <c r="E193" s="10" t="s">
        <v>334</v>
      </c>
      <c r="F193" s="10"/>
      <c r="G193" s="10"/>
      <c r="H193" s="10" t="s">
        <v>295</v>
      </c>
      <c r="I193" s="74" t="s">
        <v>701</v>
      </c>
      <c r="J193" s="70" t="s">
        <v>730</v>
      </c>
      <c r="K193" s="89">
        <v>1</v>
      </c>
      <c r="L193" s="89"/>
      <c r="M193" s="127"/>
      <c r="N193" s="130"/>
      <c r="O193" s="130"/>
      <c r="P193" s="130"/>
      <c r="Q193" s="89" t="s">
        <v>767</v>
      </c>
      <c r="R193" s="88"/>
      <c r="S193" s="91"/>
      <c r="T193" s="138"/>
    </row>
    <row r="194" spans="1:60" s="87" customFormat="1" ht="14" customHeight="1">
      <c r="A194" s="88" t="s">
        <v>132</v>
      </c>
      <c r="B194" s="88"/>
      <c r="C194" s="100" t="s">
        <v>674</v>
      </c>
      <c r="D194" s="87" t="s">
        <v>807</v>
      </c>
      <c r="E194" s="10" t="s">
        <v>110</v>
      </c>
      <c r="F194" s="10"/>
      <c r="G194" s="10"/>
      <c r="H194" s="88" t="s">
        <v>673</v>
      </c>
      <c r="I194" s="74"/>
      <c r="J194" s="70" t="s">
        <v>731</v>
      </c>
      <c r="K194" s="89"/>
      <c r="L194" s="89"/>
      <c r="M194" s="126"/>
      <c r="N194" s="130"/>
      <c r="O194" s="130"/>
      <c r="P194" s="130"/>
      <c r="Q194" s="121"/>
      <c r="R194" s="88"/>
      <c r="S194" s="91"/>
      <c r="T194" s="138"/>
    </row>
    <row r="195" spans="1:60" s="87" customFormat="1" ht="14" customHeight="1">
      <c r="A195" s="88" t="s">
        <v>132</v>
      </c>
      <c r="B195" s="88"/>
      <c r="C195" s="100" t="s">
        <v>450</v>
      </c>
      <c r="D195" s="91" t="s">
        <v>798</v>
      </c>
      <c r="E195" s="10" t="s">
        <v>110</v>
      </c>
      <c r="F195" s="10" t="s">
        <v>401</v>
      </c>
      <c r="G195" s="10"/>
      <c r="H195" s="88" t="s">
        <v>193</v>
      </c>
      <c r="I195" s="74"/>
      <c r="J195" s="70" t="s">
        <v>730</v>
      </c>
      <c r="K195" s="89">
        <v>4200</v>
      </c>
      <c r="L195" s="89"/>
      <c r="M195" s="126"/>
      <c r="N195" s="130">
        <v>41640</v>
      </c>
      <c r="O195" s="130">
        <v>39448</v>
      </c>
      <c r="P195" s="130">
        <v>47484</v>
      </c>
      <c r="Q195" s="121">
        <v>0.41</v>
      </c>
      <c r="R195" s="88"/>
      <c r="S195" s="91"/>
      <c r="T195" s="138"/>
    </row>
    <row r="196" spans="1:60" s="90" customFormat="1" ht="14" customHeight="1">
      <c r="A196" s="88" t="s">
        <v>132</v>
      </c>
      <c r="B196" s="88"/>
      <c r="C196" s="94" t="s">
        <v>451</v>
      </c>
      <c r="D196" s="87" t="s">
        <v>452</v>
      </c>
      <c r="E196" s="10" t="s">
        <v>126</v>
      </c>
      <c r="F196" s="10" t="s">
        <v>36</v>
      </c>
      <c r="G196" s="10"/>
      <c r="H196" s="88" t="s">
        <v>204</v>
      </c>
      <c r="I196" s="74" t="s">
        <v>453</v>
      </c>
      <c r="J196" s="70" t="s">
        <v>730</v>
      </c>
      <c r="K196" s="89">
        <v>6.65</v>
      </c>
      <c r="L196" s="89"/>
      <c r="M196" s="126"/>
      <c r="N196" s="130">
        <v>40179</v>
      </c>
      <c r="O196" s="130">
        <v>40909</v>
      </c>
      <c r="P196" s="130">
        <v>44196</v>
      </c>
      <c r="Q196" s="121" t="s">
        <v>822</v>
      </c>
      <c r="R196" s="88"/>
      <c r="S196" s="91" t="s">
        <v>454</v>
      </c>
      <c r="T196" s="138"/>
      <c r="U196" s="87"/>
      <c r="V196" s="87"/>
      <c r="W196" s="87"/>
      <c r="X196" s="87"/>
      <c r="Y196" s="87"/>
      <c r="Z196" s="87"/>
      <c r="AA196" s="87"/>
      <c r="AB196" s="87"/>
      <c r="AC196" s="87"/>
      <c r="AD196" s="87"/>
      <c r="AE196" s="87"/>
      <c r="AF196" s="87"/>
      <c r="AG196" s="87"/>
      <c r="AH196" s="87"/>
      <c r="AI196" s="87"/>
      <c r="AJ196" s="87"/>
      <c r="AK196" s="87"/>
      <c r="AL196" s="87"/>
      <c r="AM196" s="87"/>
      <c r="AN196" s="87"/>
      <c r="AO196" s="87"/>
      <c r="AP196" s="87"/>
      <c r="AQ196" s="87"/>
      <c r="AR196" s="87"/>
      <c r="AS196" s="87"/>
      <c r="AT196" s="87"/>
      <c r="AU196" s="87"/>
      <c r="AV196" s="87"/>
      <c r="AW196" s="87"/>
      <c r="AX196" s="87"/>
      <c r="AY196" s="87"/>
      <c r="AZ196" s="87"/>
      <c r="BA196" s="87"/>
      <c r="BB196" s="87"/>
      <c r="BC196" s="87"/>
      <c r="BD196" s="87"/>
      <c r="BE196" s="87"/>
      <c r="BF196" s="87"/>
      <c r="BG196" s="87"/>
      <c r="BH196" s="87"/>
    </row>
    <row r="197" spans="1:60" s="90" customFormat="1" ht="14" customHeight="1">
      <c r="A197" s="88" t="s">
        <v>132</v>
      </c>
      <c r="B197" s="88"/>
      <c r="C197" s="100" t="s">
        <v>458</v>
      </c>
      <c r="D197" s="87" t="s">
        <v>459</v>
      </c>
      <c r="E197" s="10" t="s">
        <v>110</v>
      </c>
      <c r="F197" s="10" t="s">
        <v>164</v>
      </c>
      <c r="G197" s="10"/>
      <c r="H197" s="88" t="s">
        <v>204</v>
      </c>
      <c r="I197" s="74" t="s">
        <v>460</v>
      </c>
      <c r="J197" s="70" t="s">
        <v>731</v>
      </c>
      <c r="K197" s="89">
        <v>17.7</v>
      </c>
      <c r="L197" s="89">
        <v>17.3</v>
      </c>
      <c r="M197" s="126">
        <f>L197/K197</f>
        <v>0.97740112994350292</v>
      </c>
      <c r="N197" s="130">
        <v>40544</v>
      </c>
      <c r="O197" s="130">
        <v>42005</v>
      </c>
      <c r="P197" s="130">
        <v>42736</v>
      </c>
      <c r="Q197" s="121">
        <v>1.38E-2</v>
      </c>
      <c r="R197" s="88"/>
      <c r="S197" s="91" t="s">
        <v>461</v>
      </c>
      <c r="T197" s="138"/>
      <c r="U197" s="87"/>
      <c r="V197" s="87"/>
      <c r="W197" s="87"/>
      <c r="X197" s="87"/>
      <c r="Y197" s="87"/>
      <c r="Z197" s="87"/>
      <c r="AA197" s="87"/>
      <c r="AB197" s="87"/>
      <c r="AC197" s="87"/>
      <c r="AD197" s="87"/>
      <c r="AE197" s="87"/>
      <c r="AF197" s="87"/>
      <c r="AG197" s="87"/>
      <c r="AH197" s="87"/>
      <c r="AI197" s="87"/>
      <c r="AJ197" s="87"/>
      <c r="AK197" s="87"/>
      <c r="AL197" s="87"/>
      <c r="AM197" s="87"/>
      <c r="AN197" s="87"/>
      <c r="AO197" s="87"/>
      <c r="AP197" s="87"/>
      <c r="AQ197" s="87"/>
      <c r="AR197" s="87"/>
      <c r="AS197" s="87"/>
      <c r="AT197" s="87"/>
      <c r="AU197" s="87"/>
      <c r="AV197" s="87"/>
      <c r="AW197" s="87"/>
      <c r="AX197" s="87"/>
      <c r="AY197" s="87"/>
      <c r="AZ197" s="87"/>
      <c r="BA197" s="87"/>
      <c r="BB197" s="87"/>
      <c r="BC197" s="87"/>
      <c r="BD197" s="87"/>
      <c r="BE197" s="87"/>
      <c r="BF197" s="87"/>
      <c r="BG197" s="87"/>
      <c r="BH197" s="87"/>
    </row>
    <row r="198" spans="1:60" s="90" customFormat="1" ht="14" customHeight="1">
      <c r="A198" s="88" t="s">
        <v>132</v>
      </c>
      <c r="B198" s="88"/>
      <c r="C198" s="94" t="s">
        <v>455</v>
      </c>
      <c r="D198" s="87" t="s">
        <v>456</v>
      </c>
      <c r="E198" s="10" t="s">
        <v>110</v>
      </c>
      <c r="F198" s="10" t="s">
        <v>28</v>
      </c>
      <c r="G198" s="10"/>
      <c r="H198" s="88" t="s">
        <v>204</v>
      </c>
      <c r="I198" s="74"/>
      <c r="J198" s="70" t="s">
        <v>731</v>
      </c>
      <c r="K198" s="89"/>
      <c r="L198" s="89"/>
      <c r="M198" s="126"/>
      <c r="N198" s="130"/>
      <c r="O198" s="130">
        <v>41640</v>
      </c>
      <c r="P198" s="130">
        <v>42004</v>
      </c>
      <c r="Q198" s="121"/>
      <c r="R198" s="88"/>
      <c r="S198" s="86" t="s">
        <v>457</v>
      </c>
      <c r="T198" s="138"/>
      <c r="U198" s="87"/>
      <c r="V198" s="87"/>
      <c r="W198" s="87"/>
      <c r="X198" s="87"/>
      <c r="Y198" s="87"/>
      <c r="Z198" s="87"/>
      <c r="AA198" s="87"/>
      <c r="AB198" s="87"/>
      <c r="AC198" s="87"/>
      <c r="AD198" s="87"/>
      <c r="AE198" s="87"/>
      <c r="AF198" s="87"/>
      <c r="AG198" s="87"/>
      <c r="AH198" s="87"/>
      <c r="AI198" s="87"/>
      <c r="AJ198" s="87"/>
      <c r="AK198" s="87"/>
      <c r="AL198" s="87"/>
      <c r="AM198" s="87"/>
      <c r="AN198" s="87"/>
      <c r="AO198" s="87"/>
      <c r="AP198" s="87"/>
      <c r="AQ198" s="87"/>
      <c r="AR198" s="87"/>
      <c r="AS198" s="87"/>
      <c r="AT198" s="87"/>
      <c r="AU198" s="87"/>
      <c r="AV198" s="87"/>
      <c r="AW198" s="87"/>
      <c r="AX198" s="87"/>
      <c r="AY198" s="87"/>
      <c r="AZ198" s="87"/>
      <c r="BA198" s="87"/>
      <c r="BB198" s="87"/>
      <c r="BC198" s="87"/>
      <c r="BD198" s="87"/>
      <c r="BE198" s="87"/>
      <c r="BF198" s="87"/>
      <c r="BG198" s="87"/>
      <c r="BH198" s="87"/>
    </row>
    <row r="199" spans="1:60" s="90" customFormat="1" ht="14" customHeight="1">
      <c r="A199" s="88" t="s">
        <v>132</v>
      </c>
      <c r="B199" s="88"/>
      <c r="C199" s="94" t="s">
        <v>462</v>
      </c>
      <c r="D199" s="87" t="s">
        <v>463</v>
      </c>
      <c r="E199" s="10" t="s">
        <v>110</v>
      </c>
      <c r="F199" s="10" t="s">
        <v>36</v>
      </c>
      <c r="G199" s="10"/>
      <c r="H199" s="88" t="s">
        <v>204</v>
      </c>
      <c r="I199" s="74" t="s">
        <v>144</v>
      </c>
      <c r="J199" s="70" t="s">
        <v>731</v>
      </c>
      <c r="K199" s="89">
        <v>139.33000000000001</v>
      </c>
      <c r="L199" s="89"/>
      <c r="M199" s="126"/>
      <c r="N199" s="130"/>
      <c r="O199" s="130">
        <v>42005</v>
      </c>
      <c r="P199" s="130">
        <v>42736</v>
      </c>
      <c r="Q199" s="121"/>
      <c r="R199" s="88"/>
      <c r="S199" s="91"/>
      <c r="T199" s="138"/>
      <c r="U199" s="87"/>
      <c r="V199" s="87"/>
      <c r="W199" s="87"/>
      <c r="X199" s="87"/>
      <c r="Y199" s="87"/>
      <c r="Z199" s="87"/>
      <c r="AA199" s="87"/>
      <c r="AB199" s="87"/>
      <c r="AC199" s="87"/>
      <c r="AD199" s="87"/>
      <c r="AE199" s="87"/>
      <c r="AF199" s="87"/>
      <c r="AG199" s="87"/>
      <c r="AH199" s="87"/>
      <c r="AI199" s="87"/>
      <c r="AJ199" s="87"/>
      <c r="AK199" s="87"/>
      <c r="AL199" s="87"/>
      <c r="AM199" s="87"/>
      <c r="AN199" s="87"/>
      <c r="AO199" s="87"/>
      <c r="AP199" s="87"/>
      <c r="AQ199" s="87"/>
      <c r="AR199" s="87"/>
      <c r="AS199" s="87"/>
      <c r="AT199" s="87"/>
      <c r="AU199" s="87"/>
      <c r="AV199" s="87"/>
      <c r="AW199" s="87"/>
      <c r="AX199" s="87"/>
      <c r="AY199" s="87"/>
      <c r="AZ199" s="87"/>
      <c r="BA199" s="87"/>
      <c r="BB199" s="87"/>
      <c r="BC199" s="87"/>
      <c r="BD199" s="87"/>
      <c r="BE199" s="87"/>
      <c r="BF199" s="87"/>
      <c r="BG199" s="87"/>
      <c r="BH199" s="87"/>
    </row>
    <row r="200" spans="1:60" s="90" customFormat="1" ht="14" customHeight="1">
      <c r="A200" s="88" t="s">
        <v>132</v>
      </c>
      <c r="B200" s="88"/>
      <c r="C200" s="100" t="s">
        <v>694</v>
      </c>
      <c r="D200" s="87" t="s">
        <v>695</v>
      </c>
      <c r="E200" s="10"/>
      <c r="F200" s="10" t="s">
        <v>136</v>
      </c>
      <c r="G200" s="10"/>
      <c r="H200" s="88" t="s">
        <v>29</v>
      </c>
      <c r="I200" s="74" t="s">
        <v>144</v>
      </c>
      <c r="J200" s="70" t="s">
        <v>730</v>
      </c>
      <c r="K200" s="89"/>
      <c r="L200" s="89"/>
      <c r="M200" s="126"/>
      <c r="N200" s="130"/>
      <c r="O200" s="130"/>
      <c r="P200" s="130"/>
      <c r="Q200" s="121"/>
      <c r="R200" s="88"/>
      <c r="S200" s="91"/>
      <c r="T200" s="138"/>
      <c r="U200" s="87"/>
      <c r="V200" s="87"/>
      <c r="W200" s="87"/>
      <c r="X200" s="87"/>
      <c r="Y200" s="87"/>
      <c r="Z200" s="87"/>
      <c r="AA200" s="87"/>
      <c r="AB200" s="87"/>
      <c r="AC200" s="87"/>
      <c r="AD200" s="87"/>
      <c r="AE200" s="87"/>
      <c r="AF200" s="87"/>
      <c r="AG200" s="87"/>
      <c r="AH200" s="87"/>
      <c r="AI200" s="87"/>
      <c r="AJ200" s="87"/>
      <c r="AK200" s="87"/>
      <c r="AL200" s="87"/>
      <c r="AM200" s="87"/>
      <c r="AN200" s="87"/>
      <c r="AO200" s="87"/>
      <c r="AP200" s="87"/>
      <c r="AQ200" s="87"/>
      <c r="AR200" s="87"/>
      <c r="AS200" s="87"/>
      <c r="AT200" s="87"/>
      <c r="AU200" s="87"/>
      <c r="AV200" s="87"/>
      <c r="AW200" s="87"/>
      <c r="AX200" s="87"/>
      <c r="AY200" s="87"/>
      <c r="AZ200" s="87"/>
      <c r="BA200" s="87"/>
      <c r="BB200" s="87"/>
      <c r="BC200" s="87"/>
      <c r="BD200" s="87"/>
      <c r="BE200" s="87"/>
      <c r="BF200" s="87"/>
      <c r="BG200" s="87"/>
      <c r="BH200" s="87"/>
    </row>
    <row r="201" spans="1:60" s="90" customFormat="1" ht="14" customHeight="1">
      <c r="A201" s="88" t="s">
        <v>132</v>
      </c>
      <c r="B201" s="88"/>
      <c r="C201" s="94" t="s">
        <v>162</v>
      </c>
      <c r="D201" s="87" t="s">
        <v>163</v>
      </c>
      <c r="E201" s="70" t="s">
        <v>130</v>
      </c>
      <c r="F201" s="11" t="s">
        <v>164</v>
      </c>
      <c r="G201" s="11"/>
      <c r="H201" s="88" t="s">
        <v>29</v>
      </c>
      <c r="I201" s="74" t="s">
        <v>165</v>
      </c>
      <c r="J201" s="70" t="s">
        <v>730</v>
      </c>
      <c r="K201" s="89"/>
      <c r="L201" s="89"/>
      <c r="M201" s="126"/>
      <c r="N201" s="130">
        <v>40179</v>
      </c>
      <c r="O201" s="130"/>
      <c r="P201" s="130"/>
      <c r="Q201" s="121"/>
      <c r="R201" s="88"/>
      <c r="S201" s="149"/>
      <c r="T201" s="148"/>
      <c r="U201" s="83"/>
      <c r="V201" s="83"/>
      <c r="W201" s="83"/>
      <c r="X201" s="83"/>
      <c r="Y201" s="83"/>
      <c r="Z201" s="83"/>
      <c r="AA201" s="83"/>
      <c r="AB201" s="83"/>
      <c r="AC201" s="83"/>
      <c r="AD201" s="83"/>
      <c r="AE201" s="83"/>
      <c r="AF201" s="83"/>
      <c r="AG201" s="83"/>
      <c r="AH201" s="83"/>
      <c r="AI201" s="83"/>
      <c r="AJ201" s="83"/>
      <c r="AK201" s="83"/>
      <c r="AL201" s="83"/>
      <c r="AM201" s="83"/>
      <c r="AN201" s="83"/>
      <c r="AO201" s="83"/>
      <c r="AP201" s="83"/>
      <c r="AQ201" s="83"/>
      <c r="AR201" s="83"/>
      <c r="AS201" s="83"/>
      <c r="AT201" s="83"/>
      <c r="AU201" s="83"/>
      <c r="AV201" s="83"/>
      <c r="AW201" s="83"/>
      <c r="AX201" s="83"/>
      <c r="AY201" s="83"/>
      <c r="AZ201" s="83"/>
      <c r="BA201" s="83"/>
      <c r="BB201" s="83"/>
      <c r="BC201" s="83"/>
      <c r="BD201" s="83"/>
      <c r="BE201" s="83"/>
      <c r="BF201" s="83"/>
      <c r="BG201" s="83"/>
      <c r="BH201" s="83"/>
    </row>
    <row r="202" spans="1:60" s="90" customFormat="1" ht="14" customHeight="1">
      <c r="A202" s="88" t="s">
        <v>132</v>
      </c>
      <c r="B202" s="88"/>
      <c r="C202" s="94" t="s">
        <v>138</v>
      </c>
      <c r="D202" s="87" t="s">
        <v>139</v>
      </c>
      <c r="E202" s="10" t="s">
        <v>126</v>
      </c>
      <c r="F202" s="11" t="s">
        <v>36</v>
      </c>
      <c r="G202" s="11"/>
      <c r="H202" s="88" t="s">
        <v>29</v>
      </c>
      <c r="I202" s="74" t="s">
        <v>140</v>
      </c>
      <c r="J202" s="70" t="s">
        <v>731</v>
      </c>
      <c r="K202" s="89">
        <v>808</v>
      </c>
      <c r="L202" s="89"/>
      <c r="M202" s="126"/>
      <c r="N202" s="130">
        <v>40544</v>
      </c>
      <c r="O202" s="130">
        <v>42005</v>
      </c>
      <c r="P202" s="130"/>
      <c r="Q202" s="121" t="s">
        <v>826</v>
      </c>
      <c r="R202" s="88"/>
      <c r="S202" s="149"/>
      <c r="T202" s="138"/>
      <c r="U202" s="83"/>
      <c r="V202" s="83"/>
      <c r="W202" s="83"/>
      <c r="X202" s="83"/>
      <c r="Y202" s="83"/>
      <c r="Z202" s="83"/>
      <c r="AA202" s="83"/>
      <c r="AB202" s="83"/>
      <c r="AC202" s="83"/>
      <c r="AD202" s="83"/>
      <c r="AE202" s="83"/>
      <c r="AF202" s="83"/>
      <c r="AG202" s="83"/>
      <c r="AH202" s="83"/>
      <c r="AI202" s="83"/>
      <c r="AJ202" s="83"/>
      <c r="AK202" s="83"/>
      <c r="AL202" s="83"/>
      <c r="AM202" s="83"/>
      <c r="AN202" s="83"/>
      <c r="AO202" s="83"/>
      <c r="AP202" s="83"/>
      <c r="AQ202" s="83"/>
      <c r="AR202" s="83"/>
      <c r="AS202" s="83"/>
      <c r="AT202" s="83"/>
      <c r="AU202" s="83"/>
      <c r="AV202" s="83"/>
      <c r="AW202" s="83"/>
      <c r="AX202" s="83"/>
      <c r="AY202" s="83"/>
      <c r="AZ202" s="83"/>
      <c r="BA202" s="83"/>
      <c r="BB202" s="83"/>
      <c r="BC202" s="83"/>
      <c r="BD202" s="83"/>
      <c r="BE202" s="83"/>
      <c r="BF202" s="83"/>
      <c r="BG202" s="83"/>
      <c r="BH202" s="83"/>
    </row>
    <row r="203" spans="1:60" s="90" customFormat="1" ht="14" customHeight="1">
      <c r="A203" s="88" t="s">
        <v>132</v>
      </c>
      <c r="B203" s="88"/>
      <c r="C203" s="100" t="s">
        <v>143</v>
      </c>
      <c r="D203" s="87" t="s">
        <v>134</v>
      </c>
      <c r="E203" s="10" t="s">
        <v>110</v>
      </c>
      <c r="F203" s="11" t="s">
        <v>201</v>
      </c>
      <c r="G203" s="11"/>
      <c r="H203" s="88" t="s">
        <v>29</v>
      </c>
      <c r="I203" s="74" t="s">
        <v>698</v>
      </c>
      <c r="J203" s="70" t="s">
        <v>731</v>
      </c>
      <c r="K203" s="89">
        <v>20</v>
      </c>
      <c r="L203" s="89">
        <v>14.9</v>
      </c>
      <c r="M203" s="126">
        <f>L203/K203</f>
        <v>0.745</v>
      </c>
      <c r="N203" s="130">
        <v>40909</v>
      </c>
      <c r="O203" s="130">
        <v>42005</v>
      </c>
      <c r="P203" s="130">
        <v>43466</v>
      </c>
      <c r="Q203" s="121" t="s">
        <v>827</v>
      </c>
      <c r="R203" s="88"/>
      <c r="S203" s="142"/>
      <c r="T203" s="148"/>
      <c r="U203" s="83"/>
      <c r="V203" s="83"/>
      <c r="W203" s="83"/>
      <c r="X203" s="83"/>
      <c r="Y203" s="83"/>
      <c r="Z203" s="83"/>
      <c r="AA203" s="83"/>
      <c r="AB203" s="83"/>
      <c r="AC203" s="83"/>
      <c r="AD203" s="83"/>
      <c r="AE203" s="83"/>
      <c r="AF203" s="83"/>
      <c r="AG203" s="83"/>
      <c r="AH203" s="83"/>
      <c r="AI203" s="83"/>
      <c r="AJ203" s="83"/>
      <c r="AK203" s="83"/>
      <c r="AL203" s="83"/>
      <c r="AM203" s="83"/>
      <c r="AN203" s="83"/>
      <c r="AO203" s="83"/>
      <c r="AP203" s="83"/>
      <c r="AQ203" s="83"/>
      <c r="AR203" s="83"/>
      <c r="AS203" s="83"/>
      <c r="AT203" s="83"/>
      <c r="AU203" s="83"/>
      <c r="AV203" s="83"/>
      <c r="AW203" s="83"/>
      <c r="AX203" s="83"/>
      <c r="AY203" s="83"/>
      <c r="AZ203" s="83"/>
      <c r="BA203" s="83"/>
      <c r="BB203" s="83"/>
      <c r="BC203" s="83"/>
      <c r="BD203" s="83"/>
      <c r="BE203" s="83"/>
      <c r="BF203" s="83"/>
      <c r="BG203" s="83"/>
      <c r="BH203" s="83"/>
    </row>
    <row r="204" spans="1:60" s="90" customFormat="1" ht="14" customHeight="1">
      <c r="A204" s="88" t="s">
        <v>132</v>
      </c>
      <c r="B204" s="88"/>
      <c r="C204" s="94" t="s">
        <v>133</v>
      </c>
      <c r="D204" s="87" t="s">
        <v>134</v>
      </c>
      <c r="E204" s="88" t="s">
        <v>135</v>
      </c>
      <c r="F204" s="152" t="s">
        <v>136</v>
      </c>
      <c r="G204" s="152"/>
      <c r="H204" s="88" t="s">
        <v>29</v>
      </c>
      <c r="I204" s="74" t="s">
        <v>137</v>
      </c>
      <c r="J204" s="70" t="s">
        <v>696</v>
      </c>
      <c r="K204" s="89">
        <v>19</v>
      </c>
      <c r="L204" s="89"/>
      <c r="M204" s="126"/>
      <c r="N204" s="130">
        <v>40909</v>
      </c>
      <c r="O204" s="130">
        <v>42005</v>
      </c>
      <c r="P204" s="130">
        <v>43466</v>
      </c>
      <c r="Q204" s="121"/>
      <c r="R204" s="88"/>
      <c r="S204" s="149"/>
      <c r="T204" s="138"/>
      <c r="U204" s="83"/>
      <c r="V204" s="83"/>
      <c r="W204" s="83"/>
      <c r="X204" s="83"/>
      <c r="Y204" s="83"/>
      <c r="Z204" s="83"/>
      <c r="AA204" s="83"/>
      <c r="AB204" s="83"/>
      <c r="AC204" s="83"/>
      <c r="AD204" s="83"/>
      <c r="AE204" s="83"/>
      <c r="AF204" s="83"/>
      <c r="AG204" s="83"/>
      <c r="AH204" s="83"/>
      <c r="AI204" s="83"/>
      <c r="AJ204" s="83"/>
      <c r="AK204" s="83"/>
      <c r="AL204" s="83"/>
      <c r="AM204" s="83"/>
      <c r="AN204" s="83"/>
      <c r="AO204" s="83"/>
      <c r="AP204" s="83"/>
      <c r="AQ204" s="83"/>
      <c r="AR204" s="83"/>
      <c r="AS204" s="83"/>
      <c r="AT204" s="83"/>
      <c r="AU204" s="83"/>
      <c r="AV204" s="83"/>
      <c r="AW204" s="83"/>
      <c r="AX204" s="83"/>
      <c r="AY204" s="83"/>
      <c r="AZ204" s="83"/>
      <c r="BA204" s="83"/>
      <c r="BB204" s="83"/>
      <c r="BC204" s="83"/>
      <c r="BD204" s="83"/>
      <c r="BE204" s="83"/>
      <c r="BF204" s="83"/>
      <c r="BG204" s="83"/>
      <c r="BH204" s="83"/>
    </row>
    <row r="205" spans="1:60" s="90" customFormat="1" ht="14" customHeight="1">
      <c r="A205" s="88" t="s">
        <v>132</v>
      </c>
      <c r="B205" s="88"/>
      <c r="C205" s="94" t="s">
        <v>142</v>
      </c>
      <c r="D205" s="87" t="s">
        <v>143</v>
      </c>
      <c r="E205" s="10" t="s">
        <v>110</v>
      </c>
      <c r="F205" s="11" t="s">
        <v>28</v>
      </c>
      <c r="G205" s="11"/>
      <c r="H205" s="88" t="s">
        <v>29</v>
      </c>
      <c r="I205" s="74" t="s">
        <v>144</v>
      </c>
      <c r="J205" s="70" t="s">
        <v>731</v>
      </c>
      <c r="K205" s="89">
        <v>139.33000000000001</v>
      </c>
      <c r="L205" s="89"/>
      <c r="M205" s="126"/>
      <c r="N205" s="130"/>
      <c r="O205" s="130">
        <v>42005</v>
      </c>
      <c r="P205" s="130">
        <v>42736</v>
      </c>
      <c r="Q205" s="121" t="s">
        <v>767</v>
      </c>
      <c r="R205" s="88"/>
      <c r="S205" s="149"/>
      <c r="T205" s="138"/>
      <c r="U205" s="83"/>
      <c r="V205" s="83"/>
      <c r="W205" s="83"/>
      <c r="X205" s="83"/>
      <c r="Y205" s="83"/>
      <c r="Z205" s="83"/>
      <c r="AA205" s="83"/>
      <c r="AB205" s="83"/>
      <c r="AC205" s="83"/>
      <c r="AD205" s="83"/>
      <c r="AE205" s="83"/>
      <c r="AF205" s="83"/>
      <c r="AG205" s="83"/>
      <c r="AH205" s="83"/>
      <c r="AI205" s="83"/>
      <c r="AJ205" s="83"/>
      <c r="AK205" s="83"/>
      <c r="AL205" s="83"/>
      <c r="AM205" s="83"/>
      <c r="AN205" s="83"/>
      <c r="AO205" s="83"/>
      <c r="AP205" s="83"/>
      <c r="AQ205" s="83"/>
      <c r="AR205" s="83"/>
      <c r="AS205" s="83"/>
      <c r="AT205" s="83"/>
      <c r="AU205" s="83"/>
      <c r="AV205" s="83"/>
      <c r="AW205" s="83"/>
      <c r="AX205" s="83"/>
      <c r="AY205" s="83"/>
      <c r="AZ205" s="83"/>
      <c r="BA205" s="83"/>
      <c r="BB205" s="83"/>
      <c r="BC205" s="83"/>
      <c r="BD205" s="83"/>
      <c r="BE205" s="83"/>
      <c r="BF205" s="83"/>
      <c r="BG205" s="83"/>
      <c r="BH205" s="83"/>
    </row>
    <row r="206" spans="1:60" s="90" customFormat="1" ht="14" customHeight="1">
      <c r="A206" s="88" t="s">
        <v>132</v>
      </c>
      <c r="B206" s="88"/>
      <c r="C206" s="94" t="s">
        <v>181</v>
      </c>
      <c r="D206" s="87" t="s">
        <v>182</v>
      </c>
      <c r="E206" s="70" t="s">
        <v>130</v>
      </c>
      <c r="F206" s="11" t="s">
        <v>36</v>
      </c>
      <c r="G206" s="11"/>
      <c r="H206" s="88" t="s">
        <v>29</v>
      </c>
      <c r="I206" s="74" t="s">
        <v>183</v>
      </c>
      <c r="J206" s="70" t="s">
        <v>731</v>
      </c>
      <c r="K206" s="89"/>
      <c r="L206" s="89"/>
      <c r="M206" s="126"/>
      <c r="N206" s="130"/>
      <c r="O206" s="130">
        <v>42005</v>
      </c>
      <c r="P206" s="130">
        <v>42735</v>
      </c>
      <c r="Q206" s="121"/>
      <c r="R206" s="88"/>
      <c r="S206" s="149"/>
      <c r="T206" s="148"/>
      <c r="U206" s="83"/>
      <c r="V206" s="83"/>
      <c r="W206" s="83"/>
      <c r="X206" s="83"/>
      <c r="Y206" s="83"/>
      <c r="Z206" s="83"/>
      <c r="AA206" s="83"/>
      <c r="AB206" s="83"/>
      <c r="AC206" s="83"/>
      <c r="AD206" s="83"/>
      <c r="AE206" s="83"/>
      <c r="AF206" s="83"/>
      <c r="AG206" s="83"/>
      <c r="AH206" s="83"/>
      <c r="AI206" s="83"/>
      <c r="AJ206" s="83"/>
      <c r="AK206" s="83"/>
      <c r="AL206" s="83"/>
      <c r="AM206" s="83"/>
      <c r="AN206" s="83"/>
      <c r="AO206" s="83"/>
      <c r="AP206" s="83"/>
      <c r="AQ206" s="83"/>
      <c r="AR206" s="83"/>
      <c r="AS206" s="83"/>
      <c r="AT206" s="83"/>
      <c r="AU206" s="83"/>
      <c r="AV206" s="83"/>
      <c r="AW206" s="83"/>
      <c r="AX206" s="83"/>
      <c r="AY206" s="83"/>
      <c r="AZ206" s="83"/>
      <c r="BA206" s="83"/>
      <c r="BB206" s="83"/>
      <c r="BC206" s="83"/>
      <c r="BD206" s="83"/>
      <c r="BE206" s="83"/>
      <c r="BF206" s="83"/>
      <c r="BG206" s="83"/>
      <c r="BH206" s="83"/>
    </row>
    <row r="207" spans="1:60" s="90" customFormat="1" ht="14" customHeight="1">
      <c r="A207" s="88" t="s">
        <v>132</v>
      </c>
      <c r="B207" s="88"/>
      <c r="C207" s="100" t="s">
        <v>288</v>
      </c>
      <c r="D207" s="87" t="s">
        <v>697</v>
      </c>
      <c r="E207" s="10" t="s">
        <v>289</v>
      </c>
      <c r="F207" s="11" t="s">
        <v>401</v>
      </c>
      <c r="G207" s="11"/>
      <c r="H207" s="88" t="s">
        <v>29</v>
      </c>
      <c r="I207" s="74" t="s">
        <v>183</v>
      </c>
      <c r="J207" s="70" t="s">
        <v>696</v>
      </c>
      <c r="K207" s="89">
        <v>530</v>
      </c>
      <c r="L207" s="89">
        <v>15</v>
      </c>
      <c r="M207" s="126">
        <f>L207/K207</f>
        <v>2.8301886792452831E-2</v>
      </c>
      <c r="N207" s="130"/>
      <c r="O207" s="130">
        <v>41640</v>
      </c>
      <c r="P207" s="130">
        <v>42370</v>
      </c>
      <c r="Q207" s="121">
        <v>0.52</v>
      </c>
      <c r="R207" s="88"/>
      <c r="S207" s="149"/>
      <c r="T207" s="148"/>
      <c r="U207" s="83"/>
      <c r="V207" s="83"/>
      <c r="W207" s="83"/>
      <c r="X207" s="83"/>
      <c r="Y207" s="83"/>
      <c r="Z207" s="83"/>
      <c r="AA207" s="83"/>
      <c r="AB207" s="83"/>
      <c r="AC207" s="83"/>
      <c r="AD207" s="83"/>
      <c r="AE207" s="83"/>
      <c r="AF207" s="83"/>
      <c r="AG207" s="83"/>
      <c r="AH207" s="83"/>
      <c r="AI207" s="83"/>
      <c r="AJ207" s="83"/>
      <c r="AK207" s="83"/>
      <c r="AL207" s="83"/>
      <c r="AM207" s="83"/>
      <c r="AN207" s="83"/>
      <c r="AO207" s="83"/>
      <c r="AP207" s="83"/>
      <c r="AQ207" s="83"/>
      <c r="AR207" s="83"/>
      <c r="AS207" s="83"/>
      <c r="AT207" s="83"/>
      <c r="AU207" s="83"/>
      <c r="AV207" s="83"/>
      <c r="AW207" s="83"/>
      <c r="AX207" s="83"/>
      <c r="AY207" s="83"/>
      <c r="AZ207" s="83"/>
      <c r="BA207" s="83"/>
      <c r="BB207" s="83"/>
      <c r="BC207" s="83"/>
      <c r="BD207" s="83"/>
      <c r="BE207" s="83"/>
      <c r="BF207" s="83"/>
      <c r="BG207" s="83"/>
      <c r="BH207" s="83"/>
    </row>
    <row r="208" spans="1:60" s="90" customFormat="1" ht="14" customHeight="1">
      <c r="A208" s="88" t="s">
        <v>132</v>
      </c>
      <c r="B208" s="88"/>
      <c r="C208" s="100" t="s">
        <v>702</v>
      </c>
      <c r="D208" s="87" t="s">
        <v>807</v>
      </c>
      <c r="E208" s="10" t="s">
        <v>110</v>
      </c>
      <c r="F208" s="11"/>
      <c r="G208" s="11"/>
      <c r="H208" s="88" t="s">
        <v>354</v>
      </c>
      <c r="I208" s="74"/>
      <c r="J208" s="70" t="s">
        <v>730</v>
      </c>
      <c r="K208" s="89"/>
      <c r="L208" s="89"/>
      <c r="M208" s="126"/>
      <c r="N208" s="130"/>
      <c r="O208" s="130"/>
      <c r="P208" s="130"/>
      <c r="Q208" s="121"/>
      <c r="R208" s="88"/>
      <c r="S208" s="149"/>
      <c r="T208" s="148"/>
      <c r="U208" s="83"/>
      <c r="V208" s="83"/>
      <c r="W208" s="83"/>
      <c r="X208" s="83"/>
      <c r="Y208" s="83"/>
      <c r="Z208" s="83"/>
      <c r="AA208" s="83"/>
      <c r="AB208" s="83"/>
      <c r="AC208" s="83"/>
      <c r="AD208" s="83"/>
      <c r="AE208" s="83"/>
      <c r="AF208" s="83"/>
      <c r="AG208" s="83"/>
      <c r="AH208" s="83"/>
      <c r="AI208" s="83"/>
      <c r="AJ208" s="83"/>
      <c r="AK208" s="83"/>
      <c r="AL208" s="83"/>
      <c r="AM208" s="83"/>
      <c r="AN208" s="83"/>
      <c r="AO208" s="83"/>
      <c r="AP208" s="83"/>
      <c r="AQ208" s="83"/>
      <c r="AR208" s="83"/>
      <c r="AS208" s="83"/>
      <c r="AT208" s="83"/>
      <c r="AU208" s="83"/>
      <c r="AV208" s="83"/>
      <c r="AW208" s="83"/>
      <c r="AX208" s="83"/>
      <c r="AY208" s="83"/>
      <c r="AZ208" s="83"/>
      <c r="BA208" s="83"/>
      <c r="BB208" s="83"/>
      <c r="BC208" s="83"/>
      <c r="BD208" s="83"/>
      <c r="BE208" s="83"/>
      <c r="BF208" s="83"/>
      <c r="BG208" s="83"/>
      <c r="BH208" s="83"/>
    </row>
    <row r="209" spans="1:60" s="90" customFormat="1" ht="14" customHeight="1">
      <c r="A209" s="88" t="s">
        <v>132</v>
      </c>
      <c r="B209" s="88"/>
      <c r="C209" s="83" t="s">
        <v>703</v>
      </c>
      <c r="D209" s="87" t="s">
        <v>804</v>
      </c>
      <c r="E209" s="10" t="s">
        <v>110</v>
      </c>
      <c r="F209" s="11"/>
      <c r="G209" s="11"/>
      <c r="H209" s="88" t="s">
        <v>354</v>
      </c>
      <c r="I209" s="74"/>
      <c r="J209" s="70" t="s">
        <v>730</v>
      </c>
      <c r="K209" s="89"/>
      <c r="L209" s="89"/>
      <c r="M209" s="126"/>
      <c r="N209" s="130"/>
      <c r="O209" s="130"/>
      <c r="P209" s="130"/>
      <c r="Q209" s="121"/>
      <c r="R209" s="88"/>
      <c r="S209" s="149"/>
      <c r="T209" s="148"/>
      <c r="U209" s="83"/>
      <c r="V209" s="83"/>
      <c r="W209" s="83"/>
      <c r="X209" s="83"/>
      <c r="Y209" s="83"/>
      <c r="Z209" s="83"/>
      <c r="AA209" s="83"/>
      <c r="AB209" s="83"/>
      <c r="AC209" s="83"/>
      <c r="AD209" s="83"/>
      <c r="AE209" s="83"/>
      <c r="AF209" s="83"/>
      <c r="AG209" s="83"/>
      <c r="AH209" s="83"/>
      <c r="AI209" s="83"/>
      <c r="AJ209" s="83"/>
      <c r="AK209" s="83"/>
      <c r="AL209" s="83"/>
      <c r="AM209" s="83"/>
      <c r="AN209" s="83"/>
      <c r="AO209" s="83"/>
      <c r="AP209" s="83"/>
      <c r="AQ209" s="83"/>
      <c r="AR209" s="83"/>
      <c r="AS209" s="83"/>
      <c r="AT209" s="83"/>
      <c r="AU209" s="83"/>
      <c r="AV209" s="83"/>
      <c r="AW209" s="83"/>
      <c r="AX209" s="83"/>
      <c r="AY209" s="83"/>
      <c r="AZ209" s="83"/>
      <c r="BA209" s="83"/>
      <c r="BB209" s="83"/>
      <c r="BC209" s="83"/>
      <c r="BD209" s="83"/>
      <c r="BE209" s="83"/>
      <c r="BF209" s="83"/>
      <c r="BG209" s="83"/>
      <c r="BH209" s="83"/>
    </row>
    <row r="210" spans="1:60" s="90" customFormat="1" ht="14" customHeight="1">
      <c r="A210" s="88" t="s">
        <v>132</v>
      </c>
      <c r="B210" s="88"/>
      <c r="C210" s="100" t="s">
        <v>485</v>
      </c>
      <c r="D210" s="91" t="s">
        <v>704</v>
      </c>
      <c r="E210" s="10" t="s">
        <v>110</v>
      </c>
      <c r="F210" s="10"/>
      <c r="G210" s="10" t="s">
        <v>738</v>
      </c>
      <c r="H210" s="88" t="s">
        <v>486</v>
      </c>
      <c r="I210" s="74"/>
      <c r="J210" s="70" t="s">
        <v>731</v>
      </c>
      <c r="K210" s="89">
        <v>0.5</v>
      </c>
      <c r="L210" s="89"/>
      <c r="M210" s="126"/>
      <c r="N210" s="130"/>
      <c r="O210" s="130">
        <v>40909</v>
      </c>
      <c r="P210" s="130">
        <v>43831</v>
      </c>
      <c r="Q210" s="121"/>
      <c r="R210" s="88"/>
      <c r="S210" s="91"/>
      <c r="T210" s="148"/>
      <c r="U210" s="87"/>
      <c r="V210" s="87"/>
      <c r="W210" s="87"/>
      <c r="X210" s="87"/>
      <c r="Y210" s="87"/>
      <c r="Z210" s="87"/>
      <c r="AA210" s="87"/>
      <c r="AB210" s="87"/>
      <c r="AC210" s="87"/>
      <c r="AD210" s="87"/>
      <c r="AE210" s="87"/>
      <c r="AF210" s="87"/>
      <c r="AG210" s="87"/>
      <c r="AH210" s="87"/>
      <c r="AI210" s="87"/>
      <c r="AJ210" s="87"/>
      <c r="AK210" s="87"/>
      <c r="AL210" s="87"/>
      <c r="AM210" s="87"/>
      <c r="AN210" s="87"/>
      <c r="AO210" s="87"/>
      <c r="AP210" s="87"/>
      <c r="AQ210" s="87"/>
      <c r="AR210" s="87"/>
      <c r="AS210" s="87"/>
      <c r="AT210" s="87"/>
      <c r="AU210" s="87"/>
      <c r="AV210" s="87"/>
      <c r="AW210" s="87"/>
      <c r="AX210" s="87"/>
      <c r="AY210" s="87"/>
      <c r="AZ210" s="87"/>
      <c r="BA210" s="87"/>
      <c r="BB210" s="87"/>
      <c r="BC210" s="87"/>
      <c r="BD210" s="87"/>
      <c r="BE210" s="87"/>
      <c r="BF210" s="87"/>
      <c r="BG210" s="87"/>
      <c r="BH210" s="87"/>
    </row>
    <row r="211" spans="1:60" s="90" customFormat="1" ht="14" customHeight="1">
      <c r="A211" s="72" t="s">
        <v>132</v>
      </c>
      <c r="B211" s="15"/>
      <c r="C211" s="100" t="s">
        <v>310</v>
      </c>
      <c r="D211" s="83" t="s">
        <v>732</v>
      </c>
      <c r="E211" s="70" t="s">
        <v>130</v>
      </c>
      <c r="F211" s="15" t="s">
        <v>36</v>
      </c>
      <c r="G211" s="15"/>
      <c r="H211" s="88" t="s">
        <v>311</v>
      </c>
      <c r="I211" s="72"/>
      <c r="J211" s="70" t="s">
        <v>731</v>
      </c>
      <c r="K211" s="17">
        <v>7.0000000000000007E-2</v>
      </c>
      <c r="L211" s="85"/>
      <c r="M211" s="126"/>
      <c r="N211" s="130"/>
      <c r="O211" s="130">
        <v>41640</v>
      </c>
      <c r="P211" s="130">
        <v>42370</v>
      </c>
      <c r="Q211" s="85"/>
      <c r="R211" s="72"/>
      <c r="S211" s="149"/>
      <c r="T211" s="148"/>
      <c r="U211" s="83"/>
      <c r="V211" s="83"/>
      <c r="W211" s="83"/>
      <c r="X211" s="83"/>
      <c r="Y211" s="83"/>
      <c r="Z211" s="83"/>
      <c r="AA211" s="83"/>
      <c r="AB211" s="83"/>
      <c r="AC211" s="83"/>
      <c r="AD211" s="83"/>
      <c r="AE211" s="83"/>
      <c r="AF211" s="83"/>
      <c r="AG211" s="83"/>
      <c r="AH211" s="83"/>
      <c r="AI211" s="83"/>
      <c r="AJ211" s="83"/>
      <c r="AK211" s="83"/>
      <c r="AL211" s="83"/>
      <c r="AM211" s="83"/>
      <c r="AN211" s="83"/>
      <c r="AO211" s="83"/>
      <c r="AP211" s="83"/>
      <c r="AQ211" s="83"/>
      <c r="AR211" s="83"/>
      <c r="AS211" s="83"/>
      <c r="AT211" s="83"/>
      <c r="AU211" s="83"/>
      <c r="AV211" s="83"/>
      <c r="AW211" s="83"/>
      <c r="AX211" s="83"/>
      <c r="AY211" s="83"/>
      <c r="AZ211" s="83"/>
      <c r="BA211" s="83"/>
      <c r="BB211" s="83"/>
      <c r="BC211" s="83"/>
      <c r="BD211" s="83"/>
      <c r="BE211" s="83"/>
      <c r="BF211" s="83"/>
      <c r="BG211" s="83"/>
      <c r="BH211" s="83"/>
    </row>
    <row r="212" spans="1:60" s="90" customFormat="1" ht="14" customHeight="1">
      <c r="A212" s="72" t="s">
        <v>132</v>
      </c>
      <c r="B212" s="15"/>
      <c r="C212" s="100" t="s">
        <v>312</v>
      </c>
      <c r="D212" s="83" t="s">
        <v>732</v>
      </c>
      <c r="E212" s="10" t="s">
        <v>110</v>
      </c>
      <c r="F212" s="15" t="s">
        <v>28</v>
      </c>
      <c r="G212" s="15"/>
      <c r="H212" s="88" t="s">
        <v>311</v>
      </c>
      <c r="I212" s="72"/>
      <c r="J212" s="70" t="s">
        <v>731</v>
      </c>
      <c r="K212" s="17">
        <v>0.04</v>
      </c>
      <c r="L212" s="85"/>
      <c r="M212" s="126"/>
      <c r="N212" s="130"/>
      <c r="O212" s="130"/>
      <c r="P212" s="130"/>
      <c r="Q212" s="85"/>
      <c r="R212" s="72"/>
      <c r="S212" s="149"/>
      <c r="T212" s="148"/>
      <c r="U212" s="83"/>
      <c r="V212" s="83"/>
      <c r="W212" s="83"/>
      <c r="X212" s="83"/>
      <c r="Y212" s="83"/>
      <c r="Z212" s="83"/>
      <c r="AA212" s="83"/>
      <c r="AB212" s="83"/>
      <c r="AC212" s="83"/>
      <c r="AD212" s="83"/>
      <c r="AE212" s="83"/>
      <c r="AF212" s="83"/>
      <c r="AG212" s="83"/>
      <c r="AH212" s="83"/>
      <c r="AI212" s="83"/>
      <c r="AJ212" s="83"/>
      <c r="AK212" s="83"/>
      <c r="AL212" s="83"/>
      <c r="AM212" s="83"/>
      <c r="AN212" s="83"/>
      <c r="AO212" s="83"/>
      <c r="AP212" s="83"/>
      <c r="AQ212" s="83"/>
      <c r="AR212" s="83"/>
      <c r="AS212" s="83"/>
      <c r="AT212" s="83"/>
      <c r="AU212" s="83"/>
      <c r="AV212" s="83"/>
      <c r="AW212" s="83"/>
      <c r="AX212" s="83"/>
      <c r="AY212" s="83"/>
      <c r="AZ212" s="83"/>
      <c r="BA212" s="83"/>
      <c r="BB212" s="83"/>
      <c r="BC212" s="83"/>
      <c r="BD212" s="83"/>
      <c r="BE212" s="83"/>
      <c r="BF212" s="83"/>
      <c r="BG212" s="83"/>
      <c r="BH212" s="83"/>
    </row>
    <row r="213" spans="1:60" s="90" customFormat="1" ht="14" customHeight="1">
      <c r="A213" s="72" t="s">
        <v>132</v>
      </c>
      <c r="B213" s="15"/>
      <c r="C213" s="83" t="s">
        <v>705</v>
      </c>
      <c r="D213" s="87" t="s">
        <v>804</v>
      </c>
      <c r="E213" s="10" t="s">
        <v>110</v>
      </c>
      <c r="F213" s="15"/>
      <c r="G213" s="15"/>
      <c r="H213" s="88" t="s">
        <v>156</v>
      </c>
      <c r="I213" s="72" t="s">
        <v>706</v>
      </c>
      <c r="J213" s="72" t="s">
        <v>730</v>
      </c>
      <c r="K213" s="17">
        <v>8000</v>
      </c>
      <c r="L213" s="85"/>
      <c r="M213" s="126"/>
      <c r="N213" s="130"/>
      <c r="O213" s="130"/>
      <c r="P213" s="130"/>
      <c r="Q213" s="85">
        <v>200</v>
      </c>
      <c r="R213" s="72"/>
      <c r="S213" s="149"/>
      <c r="T213" s="148"/>
      <c r="U213" s="83"/>
      <c r="V213" s="83"/>
      <c r="W213" s="83"/>
      <c r="X213" s="83"/>
      <c r="Y213" s="83"/>
      <c r="Z213" s="83"/>
      <c r="AA213" s="83"/>
      <c r="AB213" s="83"/>
      <c r="AC213" s="83"/>
      <c r="AD213" s="83"/>
      <c r="AE213" s="83"/>
      <c r="AF213" s="83"/>
      <c r="AG213" s="83"/>
      <c r="AH213" s="83"/>
      <c r="AI213" s="83"/>
      <c r="AJ213" s="83"/>
      <c r="AK213" s="83"/>
      <c r="AL213" s="83"/>
      <c r="AM213" s="83"/>
      <c r="AN213" s="83"/>
      <c r="AO213" s="83"/>
      <c r="AP213" s="83"/>
      <c r="AQ213" s="83"/>
      <c r="AR213" s="83"/>
      <c r="AS213" s="83"/>
      <c r="AT213" s="83"/>
      <c r="AU213" s="83"/>
      <c r="AV213" s="83"/>
      <c r="AW213" s="83"/>
      <c r="AX213" s="83"/>
      <c r="AY213" s="83"/>
      <c r="AZ213" s="83"/>
      <c r="BA213" s="83"/>
      <c r="BB213" s="83"/>
      <c r="BC213" s="83"/>
      <c r="BD213" s="83"/>
      <c r="BE213" s="83"/>
      <c r="BF213" s="83"/>
      <c r="BG213" s="83"/>
      <c r="BH213" s="83"/>
    </row>
    <row r="214" spans="1:60" s="90" customFormat="1" ht="14" customHeight="1">
      <c r="A214" s="88" t="s">
        <v>132</v>
      </c>
      <c r="B214" s="88" t="s">
        <v>348</v>
      </c>
      <c r="C214" s="100" t="s">
        <v>708</v>
      </c>
      <c r="D214" s="87" t="s">
        <v>707</v>
      </c>
      <c r="E214" s="10" t="s">
        <v>349</v>
      </c>
      <c r="F214" s="11" t="s">
        <v>136</v>
      </c>
      <c r="G214" s="11" t="s">
        <v>738</v>
      </c>
      <c r="H214" s="88" t="s">
        <v>335</v>
      </c>
      <c r="I214" s="74" t="s">
        <v>350</v>
      </c>
      <c r="J214" s="70" t="s">
        <v>696</v>
      </c>
      <c r="K214" s="89">
        <v>8.9</v>
      </c>
      <c r="L214" s="89">
        <v>7.7</v>
      </c>
      <c r="M214" s="126">
        <f>L214/K214</f>
        <v>0.8651685393258427</v>
      </c>
      <c r="N214" s="130">
        <v>41991</v>
      </c>
      <c r="O214" s="130">
        <v>42005</v>
      </c>
      <c r="P214" s="130">
        <v>42522</v>
      </c>
      <c r="Q214" s="89"/>
      <c r="R214" s="88"/>
      <c r="S214" s="149"/>
      <c r="T214" s="148"/>
      <c r="U214" s="83"/>
      <c r="V214" s="83"/>
      <c r="W214" s="83"/>
      <c r="X214" s="83"/>
      <c r="Y214" s="83"/>
      <c r="Z214" s="83"/>
      <c r="AA214" s="83"/>
      <c r="AB214" s="83"/>
      <c r="AC214" s="83"/>
      <c r="AD214" s="83"/>
      <c r="AE214" s="83"/>
      <c r="AF214" s="83"/>
      <c r="AG214" s="83"/>
      <c r="AH214" s="83"/>
      <c r="AI214" s="83"/>
      <c r="AJ214" s="83"/>
      <c r="AK214" s="83"/>
      <c r="AL214" s="83"/>
      <c r="AM214" s="83"/>
      <c r="AN214" s="83"/>
      <c r="AO214" s="83"/>
      <c r="AP214" s="83"/>
      <c r="AQ214" s="83"/>
      <c r="AR214" s="83"/>
      <c r="AS214" s="83"/>
      <c r="AT214" s="83"/>
      <c r="AU214" s="83"/>
      <c r="AV214" s="83"/>
      <c r="AW214" s="83"/>
      <c r="AX214" s="83"/>
      <c r="AY214" s="83"/>
      <c r="AZ214" s="83"/>
      <c r="BA214" s="83"/>
      <c r="BB214" s="83"/>
      <c r="BC214" s="83"/>
      <c r="BD214" s="83"/>
      <c r="BE214" s="83"/>
      <c r="BF214" s="83"/>
      <c r="BG214" s="83"/>
      <c r="BH214" s="83"/>
    </row>
    <row r="215" spans="1:60" s="90" customFormat="1" ht="14" customHeight="1">
      <c r="A215" s="88" t="s">
        <v>132</v>
      </c>
      <c r="B215" s="88" t="s">
        <v>378</v>
      </c>
      <c r="C215" s="100" t="s">
        <v>379</v>
      </c>
      <c r="D215" s="87" t="s">
        <v>380</v>
      </c>
      <c r="E215" s="10" t="s">
        <v>222</v>
      </c>
      <c r="F215" s="11" t="s">
        <v>36</v>
      </c>
      <c r="G215" s="11"/>
      <c r="H215" s="88" t="s">
        <v>335</v>
      </c>
      <c r="I215" s="74" t="s">
        <v>381</v>
      </c>
      <c r="J215" s="70" t="s">
        <v>731</v>
      </c>
      <c r="K215" s="89">
        <v>0.30000000000000004</v>
      </c>
      <c r="L215" s="89">
        <v>0.30000000000000004</v>
      </c>
      <c r="M215" s="126">
        <f>L215/K215</f>
        <v>1</v>
      </c>
      <c r="N215" s="130">
        <v>42010</v>
      </c>
      <c r="O215" s="130">
        <v>42005</v>
      </c>
      <c r="P215" s="130">
        <v>42370</v>
      </c>
      <c r="Q215" s="89"/>
      <c r="R215" s="88"/>
      <c r="S215" s="91" t="s">
        <v>369</v>
      </c>
      <c r="T215" s="138"/>
    </row>
    <row r="216" spans="1:60" s="90" customFormat="1" ht="14" customHeight="1">
      <c r="A216" s="88" t="s">
        <v>132</v>
      </c>
      <c r="B216" s="88" t="s">
        <v>384</v>
      </c>
      <c r="C216" s="100" t="s">
        <v>385</v>
      </c>
      <c r="D216" s="87" t="s">
        <v>736</v>
      </c>
      <c r="E216" s="10" t="s">
        <v>334</v>
      </c>
      <c r="F216" s="11" t="s">
        <v>164</v>
      </c>
      <c r="G216" s="11" t="s">
        <v>738</v>
      </c>
      <c r="H216" s="88" t="s">
        <v>335</v>
      </c>
      <c r="I216" s="74" t="s">
        <v>386</v>
      </c>
      <c r="J216" s="70" t="s">
        <v>731</v>
      </c>
      <c r="K216" s="89">
        <v>0.35</v>
      </c>
      <c r="L216" s="89"/>
      <c r="M216" s="126"/>
      <c r="N216" s="130">
        <v>42010</v>
      </c>
      <c r="O216" s="130">
        <v>42005</v>
      </c>
      <c r="P216" s="130">
        <v>42370</v>
      </c>
      <c r="Q216" s="89"/>
      <c r="R216" s="88"/>
      <c r="S216" s="91" t="s">
        <v>369</v>
      </c>
      <c r="T216" s="138"/>
    </row>
    <row r="217" spans="1:60" s="90" customFormat="1" ht="14" customHeight="1">
      <c r="A217" s="88" t="s">
        <v>132</v>
      </c>
      <c r="B217" s="88"/>
      <c r="C217" s="94" t="s">
        <v>332</v>
      </c>
      <c r="D217" s="87" t="s">
        <v>333</v>
      </c>
      <c r="E217" s="10" t="s">
        <v>334</v>
      </c>
      <c r="F217" s="11" t="s">
        <v>36</v>
      </c>
      <c r="G217" s="11" t="s">
        <v>738</v>
      </c>
      <c r="H217" s="88" t="s">
        <v>335</v>
      </c>
      <c r="I217" s="74"/>
      <c r="J217" s="70" t="s">
        <v>141</v>
      </c>
      <c r="K217" s="89"/>
      <c r="L217" s="89">
        <v>0.5</v>
      </c>
      <c r="M217" s="126"/>
      <c r="N217" s="130"/>
      <c r="O217" s="130"/>
      <c r="P217" s="130"/>
      <c r="Q217" s="89"/>
      <c r="R217" s="88"/>
      <c r="S217" s="149"/>
      <c r="T217" s="148"/>
      <c r="U217" s="83"/>
      <c r="V217" s="83"/>
      <c r="W217" s="83"/>
      <c r="X217" s="83"/>
      <c r="Y217" s="83"/>
      <c r="Z217" s="83"/>
      <c r="AA217" s="83"/>
      <c r="AB217" s="83"/>
      <c r="AC217" s="83"/>
      <c r="AD217" s="83"/>
      <c r="AE217" s="83"/>
      <c r="AF217" s="83"/>
      <c r="AG217" s="83"/>
      <c r="AH217" s="83"/>
      <c r="AI217" s="83"/>
      <c r="AJ217" s="83"/>
      <c r="AK217" s="83"/>
      <c r="AL217" s="83"/>
      <c r="AM217" s="83"/>
      <c r="AN217" s="83"/>
      <c r="AO217" s="83"/>
      <c r="AP217" s="83"/>
      <c r="AQ217" s="83"/>
      <c r="AR217" s="83"/>
      <c r="AS217" s="83"/>
      <c r="AT217" s="83"/>
      <c r="AU217" s="83"/>
      <c r="AV217" s="83"/>
      <c r="AW217" s="83"/>
      <c r="AX217" s="83"/>
      <c r="AY217" s="83"/>
      <c r="AZ217" s="83"/>
      <c r="BA217" s="83"/>
      <c r="BB217" s="83"/>
      <c r="BC217" s="83"/>
      <c r="BD217" s="83"/>
      <c r="BE217" s="83"/>
      <c r="BF217" s="83"/>
      <c r="BG217" s="83"/>
      <c r="BH217" s="83"/>
    </row>
    <row r="218" spans="1:60" s="90" customFormat="1" ht="14" customHeight="1">
      <c r="A218" s="88" t="s">
        <v>132</v>
      </c>
      <c r="B218" s="88"/>
      <c r="C218" s="100" t="s">
        <v>162</v>
      </c>
      <c r="D218" s="87" t="s">
        <v>733</v>
      </c>
      <c r="E218" s="10" t="s">
        <v>130</v>
      </c>
      <c r="F218" s="88" t="s">
        <v>36</v>
      </c>
      <c r="G218" s="88"/>
      <c r="H218" s="88" t="s">
        <v>335</v>
      </c>
      <c r="I218" s="74"/>
      <c r="J218" s="70" t="s">
        <v>730</v>
      </c>
      <c r="K218" s="89"/>
      <c r="L218" s="89"/>
      <c r="M218" s="127"/>
      <c r="N218" s="130"/>
      <c r="O218" s="130"/>
      <c r="P218" s="130"/>
      <c r="Q218" s="89"/>
      <c r="R218" s="88"/>
      <c r="S218" s="91"/>
      <c r="T218" s="138"/>
    </row>
    <row r="219" spans="1:60" s="90" customFormat="1" ht="14" customHeight="1">
      <c r="A219" s="88" t="s">
        <v>132</v>
      </c>
      <c r="B219" s="88"/>
      <c r="C219" s="100" t="s">
        <v>709</v>
      </c>
      <c r="D219" s="87" t="s">
        <v>807</v>
      </c>
      <c r="E219" s="10" t="s">
        <v>110</v>
      </c>
      <c r="F219" s="88"/>
      <c r="G219" s="88"/>
      <c r="H219" s="88" t="s">
        <v>710</v>
      </c>
      <c r="I219" s="74"/>
      <c r="J219" s="70" t="s">
        <v>731</v>
      </c>
      <c r="K219" s="89"/>
      <c r="L219" s="89"/>
      <c r="M219" s="127"/>
      <c r="N219" s="130"/>
      <c r="O219" s="130"/>
      <c r="P219" s="130"/>
      <c r="Q219" s="89"/>
      <c r="R219" s="88"/>
      <c r="S219" s="91"/>
      <c r="T219" s="138"/>
    </row>
    <row r="220" spans="1:60" s="90" customFormat="1" ht="14" customHeight="1">
      <c r="A220" s="88" t="s">
        <v>132</v>
      </c>
      <c r="B220" s="88"/>
      <c r="C220" s="100" t="s">
        <v>711</v>
      </c>
      <c r="D220" s="87" t="s">
        <v>799</v>
      </c>
      <c r="E220" s="10" t="s">
        <v>334</v>
      </c>
      <c r="F220" s="88" t="s">
        <v>164</v>
      </c>
      <c r="G220" s="88"/>
      <c r="H220" s="88" t="s">
        <v>37</v>
      </c>
      <c r="I220" s="74"/>
      <c r="J220" s="70" t="s">
        <v>731</v>
      </c>
      <c r="K220" s="89"/>
      <c r="L220" s="89"/>
      <c r="M220" s="127"/>
      <c r="N220" s="130"/>
      <c r="O220" s="130"/>
      <c r="P220" s="130"/>
      <c r="Q220" s="89"/>
      <c r="R220" s="88"/>
      <c r="S220" s="91"/>
      <c r="T220" s="138"/>
    </row>
    <row r="221" spans="1:60" s="90" customFormat="1" ht="14" customHeight="1">
      <c r="A221" s="88" t="s">
        <v>132</v>
      </c>
      <c r="B221" s="88"/>
      <c r="C221" s="100" t="s">
        <v>495</v>
      </c>
      <c r="D221" s="87" t="s">
        <v>712</v>
      </c>
      <c r="E221" s="10" t="s">
        <v>110</v>
      </c>
      <c r="F221" s="10" t="s">
        <v>164</v>
      </c>
      <c r="G221" s="10"/>
      <c r="H221" s="88" t="s">
        <v>227</v>
      </c>
      <c r="I221" s="74" t="s">
        <v>144</v>
      </c>
      <c r="J221" s="70" t="s">
        <v>696</v>
      </c>
      <c r="K221" s="89" t="s">
        <v>713</v>
      </c>
      <c r="L221" s="89"/>
      <c r="M221" s="126"/>
      <c r="N221" s="130">
        <v>41275</v>
      </c>
      <c r="O221" s="130">
        <v>42005</v>
      </c>
      <c r="P221" s="130">
        <v>43466</v>
      </c>
      <c r="Q221" s="121" t="s">
        <v>821</v>
      </c>
      <c r="R221" s="88"/>
      <c r="S221" s="91"/>
      <c r="T221" s="148"/>
      <c r="U221" s="87"/>
      <c r="V221" s="87"/>
      <c r="W221" s="87"/>
      <c r="X221" s="87"/>
      <c r="Y221" s="87"/>
      <c r="Z221" s="87"/>
      <c r="AA221" s="87"/>
      <c r="AB221" s="87"/>
      <c r="AC221" s="87"/>
      <c r="AD221" s="87"/>
      <c r="AE221" s="87"/>
      <c r="AF221" s="87"/>
      <c r="AG221" s="87"/>
      <c r="AH221" s="87"/>
      <c r="AI221" s="87"/>
      <c r="AJ221" s="87"/>
      <c r="AK221" s="87"/>
      <c r="AL221" s="87"/>
      <c r="AM221" s="87"/>
      <c r="AN221" s="87"/>
      <c r="AO221" s="87"/>
      <c r="AP221" s="87"/>
      <c r="AQ221" s="87"/>
      <c r="AR221" s="87"/>
      <c r="AS221" s="87"/>
      <c r="AT221" s="87"/>
      <c r="AU221" s="87"/>
      <c r="AV221" s="87"/>
      <c r="AW221" s="87"/>
      <c r="AX221" s="87"/>
      <c r="AY221" s="87"/>
      <c r="AZ221" s="87"/>
      <c r="BA221" s="87"/>
      <c r="BB221" s="87"/>
      <c r="BC221" s="87"/>
      <c r="BD221" s="87"/>
      <c r="BE221" s="87"/>
      <c r="BF221" s="87"/>
      <c r="BG221" s="87"/>
      <c r="BH221" s="87"/>
    </row>
    <row r="222" spans="1:60" s="90" customFormat="1" ht="14" customHeight="1">
      <c r="A222" s="88" t="s">
        <v>132</v>
      </c>
      <c r="B222" s="88"/>
      <c r="C222" s="87" t="s">
        <v>496</v>
      </c>
      <c r="D222" s="87" t="s">
        <v>497</v>
      </c>
      <c r="E222" s="88" t="s">
        <v>498</v>
      </c>
      <c r="F222" s="88" t="s">
        <v>201</v>
      </c>
      <c r="G222" s="88"/>
      <c r="H222" s="88" t="s">
        <v>227</v>
      </c>
      <c r="I222" s="74"/>
      <c r="J222" s="70" t="s">
        <v>351</v>
      </c>
      <c r="K222" s="89"/>
      <c r="L222" s="89"/>
      <c r="M222" s="126"/>
      <c r="N222" s="130"/>
      <c r="O222" s="130"/>
      <c r="P222" s="130"/>
      <c r="Q222" s="121"/>
      <c r="R222" s="88"/>
      <c r="S222" s="91"/>
      <c r="T222" s="148"/>
      <c r="U222" s="87"/>
      <c r="V222" s="87"/>
      <c r="W222" s="87"/>
      <c r="X222" s="87"/>
      <c r="Y222" s="87"/>
      <c r="Z222" s="87"/>
      <c r="AA222" s="87"/>
      <c r="AB222" s="87"/>
      <c r="AC222" s="87"/>
      <c r="AD222" s="87"/>
      <c r="AE222" s="87"/>
      <c r="AF222" s="87"/>
      <c r="AG222" s="87"/>
      <c r="AH222" s="87"/>
      <c r="AI222" s="87"/>
      <c r="AJ222" s="87"/>
      <c r="AK222" s="87"/>
      <c r="AL222" s="87"/>
      <c r="AM222" s="87"/>
      <c r="AN222" s="87"/>
      <c r="AO222" s="87"/>
      <c r="AP222" s="87"/>
      <c r="AQ222" s="87"/>
      <c r="AR222" s="87"/>
      <c r="AS222" s="87"/>
      <c r="AT222" s="87"/>
      <c r="AU222" s="87"/>
      <c r="AV222" s="87"/>
      <c r="AW222" s="87"/>
      <c r="AX222" s="87"/>
      <c r="AY222" s="87"/>
      <c r="AZ222" s="87"/>
      <c r="BA222" s="87"/>
      <c r="BB222" s="87"/>
      <c r="BC222" s="87"/>
      <c r="BD222" s="87"/>
      <c r="BE222" s="87"/>
      <c r="BF222" s="87"/>
      <c r="BG222" s="87"/>
      <c r="BH222" s="87"/>
    </row>
    <row r="223" spans="1:60" s="90" customFormat="1" ht="14" customHeight="1">
      <c r="A223" s="88" t="s">
        <v>132</v>
      </c>
      <c r="B223" s="88"/>
      <c r="C223" s="100" t="s">
        <v>499</v>
      </c>
      <c r="D223" s="87" t="s">
        <v>500</v>
      </c>
      <c r="E223" s="10" t="s">
        <v>110</v>
      </c>
      <c r="F223" s="10" t="s">
        <v>28</v>
      </c>
      <c r="G223" s="10"/>
      <c r="H223" s="88" t="s">
        <v>501</v>
      </c>
      <c r="I223" s="74" t="s">
        <v>177</v>
      </c>
      <c r="J223" s="70" t="s">
        <v>730</v>
      </c>
      <c r="K223" s="89">
        <v>0.1</v>
      </c>
      <c r="L223" s="89"/>
      <c r="M223" s="126"/>
      <c r="N223" s="130">
        <v>40544</v>
      </c>
      <c r="O223" s="130">
        <v>41275</v>
      </c>
      <c r="P223" s="130">
        <v>42370</v>
      </c>
      <c r="Q223" s="121">
        <v>0.56000000000000005</v>
      </c>
      <c r="R223" s="88"/>
      <c r="S223" s="91"/>
      <c r="T223" s="148"/>
      <c r="U223" s="87"/>
      <c r="V223" s="87"/>
      <c r="W223" s="87"/>
      <c r="X223" s="87"/>
      <c r="Y223" s="87"/>
      <c r="Z223" s="87"/>
      <c r="AA223" s="87"/>
      <c r="AB223" s="87"/>
      <c r="AC223" s="87"/>
      <c r="AD223" s="87"/>
      <c r="AE223" s="87"/>
      <c r="AF223" s="87"/>
      <c r="AG223" s="87"/>
      <c r="AH223" s="87"/>
      <c r="AI223" s="87"/>
      <c r="AJ223" s="87"/>
      <c r="AK223" s="87"/>
      <c r="AL223" s="87"/>
      <c r="AM223" s="87"/>
      <c r="AN223" s="87"/>
      <c r="AO223" s="87"/>
      <c r="AP223" s="87"/>
      <c r="AQ223" s="87"/>
      <c r="AR223" s="87"/>
      <c r="AS223" s="87"/>
      <c r="AT223" s="87"/>
      <c r="AU223" s="87"/>
      <c r="AV223" s="87"/>
      <c r="AW223" s="87"/>
      <c r="AX223" s="87"/>
      <c r="AY223" s="87"/>
      <c r="AZ223" s="87"/>
      <c r="BA223" s="87"/>
      <c r="BB223" s="87"/>
      <c r="BC223" s="87"/>
      <c r="BD223" s="87"/>
      <c r="BE223" s="87"/>
      <c r="BF223" s="87"/>
      <c r="BG223" s="87"/>
      <c r="BH223" s="87"/>
    </row>
    <row r="224" spans="1:60" s="90" customFormat="1" ht="14" customHeight="1">
      <c r="A224" s="88" t="s">
        <v>132</v>
      </c>
      <c r="B224" s="88"/>
      <c r="C224" s="100" t="s">
        <v>714</v>
      </c>
      <c r="D224" s="87" t="s">
        <v>502</v>
      </c>
      <c r="E224" s="10" t="s">
        <v>110</v>
      </c>
      <c r="F224" s="10" t="s">
        <v>28</v>
      </c>
      <c r="G224" s="10"/>
      <c r="H224" s="88" t="s">
        <v>160</v>
      </c>
      <c r="I224" s="74" t="s">
        <v>503</v>
      </c>
      <c r="J224" s="70" t="s">
        <v>696</v>
      </c>
      <c r="K224" s="89">
        <v>71.3</v>
      </c>
      <c r="L224" s="89"/>
      <c r="M224" s="126"/>
      <c r="N224" s="130"/>
      <c r="O224" s="130">
        <v>41640</v>
      </c>
      <c r="P224" s="130"/>
      <c r="Q224" s="121"/>
      <c r="R224" s="88"/>
      <c r="S224" s="91"/>
      <c r="T224" s="148"/>
      <c r="U224" s="87"/>
      <c r="V224" s="87"/>
      <c r="W224" s="87"/>
      <c r="X224" s="87"/>
      <c r="Y224" s="87"/>
      <c r="Z224" s="87"/>
      <c r="AA224" s="87"/>
      <c r="AB224" s="87"/>
      <c r="AC224" s="87"/>
      <c r="AD224" s="87"/>
      <c r="AE224" s="87"/>
      <c r="AF224" s="87"/>
      <c r="AG224" s="87"/>
      <c r="AH224" s="87"/>
      <c r="AI224" s="87"/>
      <c r="AJ224" s="87"/>
      <c r="AK224" s="87"/>
      <c r="AL224" s="87"/>
      <c r="AM224" s="87"/>
      <c r="AN224" s="87"/>
      <c r="AO224" s="87"/>
      <c r="AP224" s="87"/>
      <c r="AQ224" s="87"/>
      <c r="AR224" s="87"/>
      <c r="AS224" s="87"/>
      <c r="AT224" s="87"/>
      <c r="AU224" s="87"/>
      <c r="AV224" s="87"/>
      <c r="AW224" s="87"/>
      <c r="AX224" s="87"/>
      <c r="AY224" s="87"/>
      <c r="AZ224" s="87"/>
      <c r="BA224" s="87"/>
      <c r="BB224" s="87"/>
      <c r="BC224" s="87"/>
      <c r="BD224" s="87"/>
      <c r="BE224" s="87"/>
      <c r="BF224" s="87"/>
      <c r="BG224" s="87"/>
      <c r="BH224" s="87"/>
    </row>
    <row r="225" spans="1:60" s="93" customFormat="1" ht="14" customHeight="1">
      <c r="A225" s="88" t="s">
        <v>132</v>
      </c>
      <c r="B225" s="88"/>
      <c r="C225" s="100" t="s">
        <v>715</v>
      </c>
      <c r="D225" s="87" t="s">
        <v>504</v>
      </c>
      <c r="E225" s="10" t="s">
        <v>110</v>
      </c>
      <c r="F225" s="10" t="s">
        <v>164</v>
      </c>
      <c r="G225" s="10"/>
      <c r="H225" s="88" t="s">
        <v>505</v>
      </c>
      <c r="I225" s="159" t="s">
        <v>716</v>
      </c>
      <c r="J225" s="70" t="s">
        <v>730</v>
      </c>
      <c r="K225" s="89">
        <v>105</v>
      </c>
      <c r="L225" s="89"/>
      <c r="M225" s="126"/>
      <c r="N225" s="130">
        <v>39448</v>
      </c>
      <c r="O225" s="130">
        <v>41275</v>
      </c>
      <c r="P225" s="130">
        <v>46022</v>
      </c>
      <c r="Q225" s="121">
        <v>191</v>
      </c>
      <c r="R225" s="88"/>
      <c r="S225" s="91"/>
      <c r="T225" s="148"/>
      <c r="U225" s="87"/>
      <c r="V225" s="87"/>
      <c r="W225" s="87"/>
      <c r="X225" s="87"/>
      <c r="Y225" s="87"/>
      <c r="Z225" s="87"/>
      <c r="AA225" s="87"/>
      <c r="AB225" s="87"/>
      <c r="AC225" s="87"/>
      <c r="AD225" s="87"/>
      <c r="AE225" s="87"/>
      <c r="AF225" s="87"/>
      <c r="AG225" s="87"/>
      <c r="AH225" s="87"/>
      <c r="AI225" s="87"/>
      <c r="AJ225" s="87"/>
      <c r="AK225" s="87"/>
      <c r="AL225" s="87"/>
      <c r="AM225" s="87"/>
      <c r="AN225" s="87"/>
      <c r="AO225" s="87"/>
      <c r="AP225" s="87"/>
      <c r="AQ225" s="87"/>
      <c r="AR225" s="87"/>
      <c r="AS225" s="87"/>
      <c r="AT225" s="87"/>
      <c r="AU225" s="87"/>
      <c r="AV225" s="87"/>
      <c r="AW225" s="87"/>
      <c r="AX225" s="87"/>
      <c r="AY225" s="87"/>
      <c r="AZ225" s="87"/>
      <c r="BA225" s="87"/>
      <c r="BB225" s="87"/>
      <c r="BC225" s="87"/>
      <c r="BD225" s="87"/>
      <c r="BE225" s="87"/>
      <c r="BF225" s="87"/>
      <c r="BG225" s="87"/>
      <c r="BH225" s="87"/>
    </row>
    <row r="226" spans="1:60" s="93" customFormat="1" ht="14" customHeight="1">
      <c r="A226" s="88" t="s">
        <v>132</v>
      </c>
      <c r="B226" s="88"/>
      <c r="C226" s="100" t="s">
        <v>717</v>
      </c>
      <c r="D226" s="87" t="s">
        <v>718</v>
      </c>
      <c r="E226" s="10" t="s">
        <v>126</v>
      </c>
      <c r="F226" s="10" t="s">
        <v>36</v>
      </c>
      <c r="G226" s="10"/>
      <c r="H226" s="88" t="s">
        <v>508</v>
      </c>
      <c r="I226" s="159" t="s">
        <v>719</v>
      </c>
      <c r="J226" s="70" t="s">
        <v>730</v>
      </c>
      <c r="K226" s="89"/>
      <c r="L226" s="89"/>
      <c r="M226" s="126"/>
      <c r="N226" s="130"/>
      <c r="O226" s="130"/>
      <c r="P226" s="130"/>
      <c r="Q226" s="121"/>
      <c r="R226" s="88"/>
      <c r="S226" s="91"/>
      <c r="T226" s="148"/>
      <c r="U226" s="87"/>
      <c r="V226" s="87"/>
      <c r="W226" s="87"/>
      <c r="X226" s="87"/>
      <c r="Y226" s="87"/>
      <c r="Z226" s="87"/>
      <c r="AA226" s="87"/>
      <c r="AB226" s="87"/>
      <c r="AC226" s="87"/>
      <c r="AD226" s="87"/>
      <c r="AE226" s="87"/>
      <c r="AF226" s="87"/>
      <c r="AG226" s="87"/>
      <c r="AH226" s="87"/>
      <c r="AI226" s="87"/>
      <c r="AJ226" s="87"/>
      <c r="AK226" s="87"/>
      <c r="AL226" s="87"/>
      <c r="AM226" s="87"/>
      <c r="AN226" s="87"/>
      <c r="AO226" s="87"/>
      <c r="AP226" s="87"/>
      <c r="AQ226" s="87"/>
      <c r="AR226" s="87"/>
      <c r="AS226" s="87"/>
      <c r="AT226" s="87"/>
      <c r="AU226" s="87"/>
      <c r="AV226" s="87"/>
      <c r="AW226" s="87"/>
      <c r="AX226" s="87"/>
      <c r="AY226" s="87"/>
      <c r="AZ226" s="87"/>
      <c r="BA226" s="87"/>
      <c r="BB226" s="87"/>
      <c r="BC226" s="87"/>
      <c r="BD226" s="87"/>
      <c r="BE226" s="87"/>
      <c r="BF226" s="87"/>
      <c r="BG226" s="87"/>
      <c r="BH226" s="87"/>
    </row>
    <row r="227" spans="1:60" s="93" customFormat="1" ht="14" customHeight="1">
      <c r="A227" s="88" t="s">
        <v>132</v>
      </c>
      <c r="B227" s="88"/>
      <c r="C227" s="94" t="s">
        <v>506</v>
      </c>
      <c r="D227" s="87" t="s">
        <v>507</v>
      </c>
      <c r="E227" s="10" t="s">
        <v>110</v>
      </c>
      <c r="F227" s="10" t="s">
        <v>164</v>
      </c>
      <c r="G227" s="10"/>
      <c r="H227" s="88" t="s">
        <v>508</v>
      </c>
      <c r="I227" s="74"/>
      <c r="J227" s="70" t="s">
        <v>730</v>
      </c>
      <c r="K227" s="89"/>
      <c r="L227" s="89"/>
      <c r="M227" s="126"/>
      <c r="N227" s="130">
        <v>40544</v>
      </c>
      <c r="O227" s="130">
        <v>40909</v>
      </c>
      <c r="P227" s="130">
        <v>44196</v>
      </c>
      <c r="Q227" s="121"/>
      <c r="R227" s="88"/>
      <c r="S227" s="91"/>
      <c r="T227" s="148"/>
      <c r="U227" s="87"/>
      <c r="V227" s="87"/>
      <c r="W227" s="87"/>
      <c r="X227" s="87"/>
      <c r="Y227" s="87"/>
      <c r="Z227" s="87"/>
      <c r="AA227" s="87"/>
      <c r="AB227" s="87"/>
      <c r="AC227" s="87"/>
      <c r="AD227" s="87"/>
      <c r="AE227" s="87"/>
      <c r="AF227" s="87"/>
      <c r="AG227" s="87"/>
      <c r="AH227" s="87"/>
      <c r="AI227" s="87"/>
      <c r="AJ227" s="87"/>
      <c r="AK227" s="87"/>
      <c r="AL227" s="87"/>
      <c r="AM227" s="87"/>
      <c r="AN227" s="87"/>
      <c r="AO227" s="87"/>
      <c r="AP227" s="87"/>
      <c r="AQ227" s="87"/>
      <c r="AR227" s="87"/>
      <c r="AS227" s="87"/>
      <c r="AT227" s="87"/>
      <c r="AU227" s="87"/>
      <c r="AV227" s="87"/>
      <c r="AW227" s="87"/>
      <c r="AX227" s="87"/>
      <c r="AY227" s="87"/>
      <c r="AZ227" s="87"/>
      <c r="BA227" s="87"/>
      <c r="BB227" s="87"/>
      <c r="BC227" s="87"/>
      <c r="BD227" s="87"/>
      <c r="BE227" s="87"/>
      <c r="BF227" s="87"/>
      <c r="BG227" s="87"/>
      <c r="BH227" s="87"/>
    </row>
    <row r="228" spans="1:60" s="93" customFormat="1" ht="14" customHeight="1">
      <c r="A228" s="88" t="s">
        <v>132</v>
      </c>
      <c r="B228" s="88"/>
      <c r="C228" s="100" t="s">
        <v>487</v>
      </c>
      <c r="D228" s="87" t="s">
        <v>488</v>
      </c>
      <c r="E228" s="10" t="s">
        <v>110</v>
      </c>
      <c r="F228" s="11" t="s">
        <v>28</v>
      </c>
      <c r="G228" s="11"/>
      <c r="H228" s="88" t="s">
        <v>413</v>
      </c>
      <c r="I228" s="74" t="s">
        <v>489</v>
      </c>
      <c r="J228" s="70" t="s">
        <v>731</v>
      </c>
      <c r="K228" s="89">
        <v>380</v>
      </c>
      <c r="L228" s="89"/>
      <c r="M228" s="126"/>
      <c r="N228" s="130">
        <v>40179</v>
      </c>
      <c r="O228" s="130">
        <v>40909</v>
      </c>
      <c r="P228" s="130">
        <v>47848</v>
      </c>
      <c r="Q228" s="121">
        <v>6.4</v>
      </c>
      <c r="R228" s="88"/>
      <c r="S228" s="91"/>
      <c r="T228" s="148"/>
      <c r="U228" s="87"/>
      <c r="V228" s="87"/>
      <c r="W228" s="87"/>
      <c r="X228" s="87"/>
      <c r="Y228" s="87"/>
      <c r="Z228" s="87"/>
      <c r="AA228" s="87"/>
      <c r="AB228" s="87"/>
      <c r="AC228" s="87"/>
      <c r="AD228" s="87"/>
      <c r="AE228" s="87"/>
      <c r="AF228" s="87"/>
      <c r="AG228" s="87"/>
      <c r="AH228" s="87"/>
      <c r="AI228" s="87"/>
      <c r="AJ228" s="87"/>
      <c r="AK228" s="87"/>
      <c r="AL228" s="87"/>
      <c r="AM228" s="87"/>
      <c r="AN228" s="87"/>
      <c r="AO228" s="87"/>
      <c r="AP228" s="87"/>
      <c r="AQ228" s="87"/>
      <c r="AR228" s="87"/>
      <c r="AS228" s="87"/>
      <c r="AT228" s="87"/>
      <c r="AU228" s="87"/>
      <c r="AV228" s="87"/>
      <c r="AW228" s="87"/>
      <c r="AX228" s="87"/>
      <c r="AY228" s="87"/>
      <c r="AZ228" s="87"/>
      <c r="BA228" s="87"/>
      <c r="BB228" s="87"/>
      <c r="BC228" s="87"/>
      <c r="BD228" s="87"/>
      <c r="BE228" s="87"/>
      <c r="BF228" s="87"/>
      <c r="BG228" s="87"/>
      <c r="BH228" s="87"/>
    </row>
    <row r="229" spans="1:60" s="93" customFormat="1" ht="14" customHeight="1">
      <c r="A229" s="88" t="s">
        <v>132</v>
      </c>
      <c r="B229" s="88" t="s">
        <v>509</v>
      </c>
      <c r="C229" s="94" t="s">
        <v>510</v>
      </c>
      <c r="D229" s="87" t="s">
        <v>511</v>
      </c>
      <c r="E229" s="10" t="s">
        <v>130</v>
      </c>
      <c r="F229" s="11" t="s">
        <v>36</v>
      </c>
      <c r="G229" s="11"/>
      <c r="H229" s="88" t="s">
        <v>413</v>
      </c>
      <c r="I229" s="10" t="s">
        <v>512</v>
      </c>
      <c r="J229" s="70" t="s">
        <v>730</v>
      </c>
      <c r="K229" s="89">
        <v>0.7</v>
      </c>
      <c r="L229" s="89"/>
      <c r="M229" s="126"/>
      <c r="N229" s="130">
        <v>42110</v>
      </c>
      <c r="O229" s="130">
        <v>42186</v>
      </c>
      <c r="P229" s="130"/>
      <c r="Q229" s="121"/>
      <c r="R229" s="88"/>
      <c r="S229" s="91" t="s">
        <v>513</v>
      </c>
      <c r="T229" s="148"/>
      <c r="U229" s="87"/>
      <c r="V229" s="87"/>
      <c r="W229" s="87"/>
      <c r="X229" s="87"/>
      <c r="Y229" s="87"/>
      <c r="Z229" s="87"/>
      <c r="AA229" s="87"/>
      <c r="AB229" s="87"/>
      <c r="AC229" s="87"/>
      <c r="AD229" s="87"/>
      <c r="AE229" s="87"/>
      <c r="AF229" s="87"/>
      <c r="AG229" s="87"/>
      <c r="AH229" s="87"/>
      <c r="AI229" s="87"/>
      <c r="AJ229" s="87"/>
      <c r="AK229" s="87"/>
      <c r="AL229" s="87"/>
      <c r="AM229" s="87"/>
      <c r="AN229" s="87"/>
      <c r="AO229" s="87"/>
      <c r="AP229" s="87"/>
      <c r="AQ229" s="87"/>
      <c r="AR229" s="87"/>
      <c r="AS229" s="87"/>
      <c r="AT229" s="87"/>
      <c r="AU229" s="87"/>
      <c r="AV229" s="87"/>
      <c r="AW229" s="87"/>
      <c r="AX229" s="87"/>
      <c r="AY229" s="87"/>
      <c r="AZ229" s="87"/>
      <c r="BA229" s="87"/>
      <c r="BB229" s="87"/>
      <c r="BC229" s="87"/>
      <c r="BD229" s="87"/>
      <c r="BE229" s="87"/>
      <c r="BF229" s="87"/>
      <c r="BG229" s="87"/>
      <c r="BH229" s="87"/>
    </row>
    <row r="230" spans="1:60" s="93" customFormat="1" ht="14" customHeight="1">
      <c r="A230" s="88" t="s">
        <v>132</v>
      </c>
      <c r="B230" s="88" t="s">
        <v>411</v>
      </c>
      <c r="C230" s="100" t="s">
        <v>720</v>
      </c>
      <c r="D230" s="99" t="s">
        <v>412</v>
      </c>
      <c r="E230" s="10" t="s">
        <v>35</v>
      </c>
      <c r="F230" s="152" t="s">
        <v>36</v>
      </c>
      <c r="G230" s="152"/>
      <c r="H230" s="88" t="s">
        <v>413</v>
      </c>
      <c r="I230" s="74" t="s">
        <v>414</v>
      </c>
      <c r="J230" s="160" t="s">
        <v>731</v>
      </c>
      <c r="K230" s="89">
        <v>0.75</v>
      </c>
      <c r="L230" s="89"/>
      <c r="M230" s="127"/>
      <c r="N230" s="130"/>
      <c r="O230" s="130"/>
      <c r="P230" s="130"/>
      <c r="Q230" s="89"/>
      <c r="R230" s="88"/>
      <c r="S230" s="91"/>
      <c r="T230" s="138"/>
      <c r="U230" s="90"/>
      <c r="V230" s="90"/>
      <c r="W230" s="90"/>
      <c r="X230" s="90"/>
      <c r="Y230" s="90"/>
      <c r="Z230" s="90"/>
      <c r="AA230" s="90"/>
      <c r="AB230" s="90"/>
      <c r="AC230" s="90"/>
      <c r="AD230" s="90"/>
      <c r="AE230" s="90"/>
      <c r="AF230" s="90"/>
      <c r="AG230" s="90"/>
      <c r="AH230" s="90"/>
      <c r="AI230" s="90"/>
      <c r="AJ230" s="90"/>
      <c r="AK230" s="90"/>
      <c r="AL230" s="90"/>
      <c r="AM230" s="90"/>
      <c r="AN230" s="90"/>
      <c r="AO230" s="90"/>
      <c r="AP230" s="90"/>
      <c r="AQ230" s="90"/>
      <c r="AR230" s="90"/>
      <c r="AS230" s="90"/>
      <c r="AT230" s="90"/>
      <c r="AU230" s="90"/>
      <c r="AV230" s="90"/>
      <c r="AW230" s="90"/>
      <c r="AX230" s="90"/>
      <c r="AY230" s="90"/>
      <c r="AZ230" s="90"/>
      <c r="BA230" s="90"/>
      <c r="BB230" s="90"/>
      <c r="BC230" s="90"/>
      <c r="BD230" s="90"/>
      <c r="BE230" s="90"/>
      <c r="BF230" s="90"/>
      <c r="BG230" s="90"/>
      <c r="BH230" s="90"/>
    </row>
    <row r="231" spans="1:60" s="93" customFormat="1" ht="14" customHeight="1">
      <c r="A231" s="88" t="s">
        <v>132</v>
      </c>
      <c r="B231" s="88"/>
      <c r="C231" s="94" t="s">
        <v>481</v>
      </c>
      <c r="D231" s="87" t="s">
        <v>482</v>
      </c>
      <c r="E231" s="70" t="s">
        <v>130</v>
      </c>
      <c r="F231" s="11" t="s">
        <v>36</v>
      </c>
      <c r="G231" s="11"/>
      <c r="H231" s="88" t="s">
        <v>413</v>
      </c>
      <c r="I231" s="74" t="s">
        <v>483</v>
      </c>
      <c r="J231" s="70" t="s">
        <v>730</v>
      </c>
      <c r="K231" s="89">
        <v>19.760000000000002</v>
      </c>
      <c r="L231" s="89"/>
      <c r="M231" s="126"/>
      <c r="N231" s="130"/>
      <c r="O231" s="130"/>
      <c r="P231" s="130"/>
      <c r="Q231" s="121" t="s">
        <v>484</v>
      </c>
      <c r="R231" s="88"/>
      <c r="S231" s="86" t="s">
        <v>457</v>
      </c>
      <c r="T231" s="148"/>
      <c r="U231" s="87"/>
      <c r="V231" s="87"/>
      <c r="W231" s="87"/>
      <c r="X231" s="87"/>
      <c r="Y231" s="87"/>
      <c r="Z231" s="87"/>
      <c r="AA231" s="87"/>
      <c r="AB231" s="87"/>
      <c r="AC231" s="87"/>
      <c r="AD231" s="87"/>
      <c r="AE231" s="87"/>
      <c r="AF231" s="87"/>
      <c r="AG231" s="87"/>
      <c r="AH231" s="87"/>
      <c r="AI231" s="87"/>
      <c r="AJ231" s="87"/>
      <c r="AK231" s="87"/>
      <c r="AL231" s="87"/>
      <c r="AM231" s="87"/>
      <c r="AN231" s="87"/>
      <c r="AO231" s="87"/>
      <c r="AP231" s="87"/>
      <c r="AQ231" s="87"/>
      <c r="AR231" s="87"/>
      <c r="AS231" s="87"/>
      <c r="AT231" s="87"/>
      <c r="AU231" s="87"/>
      <c r="AV231" s="87"/>
      <c r="AW231" s="87"/>
      <c r="AX231" s="87"/>
      <c r="AY231" s="87"/>
      <c r="AZ231" s="87"/>
      <c r="BA231" s="87"/>
      <c r="BB231" s="87"/>
      <c r="BC231" s="87"/>
      <c r="BD231" s="87"/>
      <c r="BE231" s="87"/>
      <c r="BF231" s="87"/>
      <c r="BG231" s="87"/>
      <c r="BH231" s="87"/>
    </row>
    <row r="232" spans="1:60" s="93" customFormat="1" ht="14" customHeight="1">
      <c r="A232" s="88" t="s">
        <v>132</v>
      </c>
      <c r="B232" s="88"/>
      <c r="C232" s="100" t="s">
        <v>490</v>
      </c>
      <c r="D232" s="87" t="s">
        <v>491</v>
      </c>
      <c r="E232" s="10" t="s">
        <v>110</v>
      </c>
      <c r="F232" s="11" t="s">
        <v>164</v>
      </c>
      <c r="G232" s="11"/>
      <c r="H232" s="88" t="s">
        <v>413</v>
      </c>
      <c r="I232" s="74"/>
      <c r="J232" s="70" t="s">
        <v>730</v>
      </c>
      <c r="K232" s="89"/>
      <c r="L232" s="89"/>
      <c r="M232" s="126"/>
      <c r="N232" s="130"/>
      <c r="O232" s="130">
        <v>41640</v>
      </c>
      <c r="P232" s="130">
        <v>42004</v>
      </c>
      <c r="Q232" s="121"/>
      <c r="R232" s="88"/>
      <c r="S232" s="91"/>
      <c r="T232" s="148"/>
      <c r="U232" s="87"/>
      <c r="V232" s="87"/>
      <c r="W232" s="87"/>
      <c r="X232" s="87"/>
      <c r="Y232" s="87"/>
      <c r="Z232" s="87"/>
      <c r="AA232" s="87"/>
      <c r="AB232" s="87"/>
      <c r="AC232" s="87"/>
      <c r="AD232" s="87"/>
      <c r="AE232" s="87"/>
      <c r="AF232" s="87"/>
      <c r="AG232" s="87"/>
      <c r="AH232" s="87"/>
      <c r="AI232" s="87"/>
      <c r="AJ232" s="87"/>
      <c r="AK232" s="87"/>
      <c r="AL232" s="87"/>
      <c r="AM232" s="87"/>
      <c r="AN232" s="87"/>
      <c r="AO232" s="87"/>
      <c r="AP232" s="87"/>
      <c r="AQ232" s="87"/>
      <c r="AR232" s="87"/>
      <c r="AS232" s="87"/>
      <c r="AT232" s="87"/>
      <c r="AU232" s="87"/>
      <c r="AV232" s="87"/>
      <c r="AW232" s="87"/>
      <c r="AX232" s="87"/>
      <c r="AY232" s="87"/>
      <c r="AZ232" s="87"/>
      <c r="BA232" s="87"/>
      <c r="BB232" s="87"/>
      <c r="BC232" s="87"/>
      <c r="BD232" s="87"/>
      <c r="BE232" s="87"/>
      <c r="BF232" s="87"/>
      <c r="BG232" s="87"/>
      <c r="BH232" s="87"/>
    </row>
    <row r="233" spans="1:60" s="93" customFormat="1" ht="14" customHeight="1">
      <c r="A233" s="88" t="s">
        <v>132</v>
      </c>
      <c r="B233" s="88"/>
      <c r="C233" s="94" t="s">
        <v>492</v>
      </c>
      <c r="D233" s="87" t="s">
        <v>800</v>
      </c>
      <c r="E233" s="10" t="s">
        <v>110</v>
      </c>
      <c r="F233" s="11" t="s">
        <v>28</v>
      </c>
      <c r="G233" s="11"/>
      <c r="H233" s="88" t="s">
        <v>413</v>
      </c>
      <c r="I233" s="74"/>
      <c r="J233" s="70" t="s">
        <v>730</v>
      </c>
      <c r="K233" s="89"/>
      <c r="L233" s="89"/>
      <c r="M233" s="126"/>
      <c r="N233" s="130"/>
      <c r="O233" s="130">
        <v>42005</v>
      </c>
      <c r="P233" s="130">
        <v>42005</v>
      </c>
      <c r="Q233" s="121"/>
      <c r="R233" s="88"/>
      <c r="S233" s="91"/>
      <c r="T233" s="148"/>
      <c r="U233" s="87"/>
      <c r="V233" s="87"/>
      <c r="W233" s="87"/>
      <c r="X233" s="87"/>
      <c r="Y233" s="87"/>
      <c r="Z233" s="87"/>
      <c r="AA233" s="87"/>
      <c r="AB233" s="87"/>
      <c r="AC233" s="87"/>
      <c r="AD233" s="87"/>
      <c r="AE233" s="87"/>
      <c r="AF233" s="87"/>
      <c r="AG233" s="87"/>
      <c r="AH233" s="87"/>
      <c r="AI233" s="87"/>
      <c r="AJ233" s="87"/>
      <c r="AK233" s="87"/>
      <c r="AL233" s="87"/>
      <c r="AM233" s="87"/>
      <c r="AN233" s="87"/>
      <c r="AO233" s="87"/>
      <c r="AP233" s="87"/>
      <c r="AQ233" s="87"/>
      <c r="AR233" s="87"/>
      <c r="AS233" s="87"/>
      <c r="AT233" s="87"/>
      <c r="AU233" s="87"/>
      <c r="AV233" s="87"/>
      <c r="AW233" s="87"/>
      <c r="AX233" s="87"/>
      <c r="AY233" s="87"/>
      <c r="AZ233" s="87"/>
      <c r="BA233" s="87"/>
      <c r="BB233" s="87"/>
      <c r="BC233" s="87"/>
      <c r="BD233" s="87"/>
      <c r="BE233" s="87"/>
      <c r="BF233" s="87"/>
      <c r="BG233" s="87"/>
      <c r="BH233" s="87"/>
    </row>
    <row r="234" spans="1:60" s="93" customFormat="1" ht="14" customHeight="1">
      <c r="A234" s="88" t="s">
        <v>132</v>
      </c>
      <c r="B234" s="88"/>
      <c r="C234" s="100" t="s">
        <v>493</v>
      </c>
      <c r="D234" s="87" t="s">
        <v>494</v>
      </c>
      <c r="E234" s="70" t="s">
        <v>130</v>
      </c>
      <c r="F234" s="11" t="s">
        <v>36</v>
      </c>
      <c r="G234" s="11"/>
      <c r="H234" s="88" t="s">
        <v>413</v>
      </c>
      <c r="I234" s="74" t="s">
        <v>144</v>
      </c>
      <c r="J234" s="70" t="s">
        <v>696</v>
      </c>
      <c r="K234" s="89">
        <v>19.760000000000002</v>
      </c>
      <c r="L234" s="89"/>
      <c r="M234" s="126"/>
      <c r="N234" s="130"/>
      <c r="O234" s="130"/>
      <c r="P234" s="130"/>
      <c r="Q234" s="121"/>
      <c r="R234" s="88"/>
      <c r="S234" s="91"/>
      <c r="T234" s="148"/>
      <c r="U234" s="87"/>
      <c r="V234" s="87"/>
      <c r="W234" s="87"/>
      <c r="X234" s="87"/>
      <c r="Y234" s="87"/>
      <c r="Z234" s="87"/>
      <c r="AA234" s="87"/>
      <c r="AB234" s="87"/>
      <c r="AC234" s="87"/>
      <c r="AD234" s="87"/>
      <c r="AE234" s="87"/>
      <c r="AF234" s="87"/>
      <c r="AG234" s="87"/>
      <c r="AH234" s="87"/>
      <c r="AI234" s="87"/>
      <c r="AJ234" s="87"/>
      <c r="AK234" s="87"/>
      <c r="AL234" s="87"/>
      <c r="AM234" s="87"/>
      <c r="AN234" s="87"/>
      <c r="AO234" s="87"/>
      <c r="AP234" s="87"/>
      <c r="AQ234" s="87"/>
      <c r="AR234" s="87"/>
      <c r="AS234" s="87"/>
      <c r="AT234" s="87"/>
      <c r="AU234" s="87"/>
      <c r="AV234" s="87"/>
      <c r="AW234" s="87"/>
      <c r="AX234" s="87"/>
      <c r="AY234" s="87"/>
      <c r="AZ234" s="87"/>
      <c r="BA234" s="87"/>
      <c r="BB234" s="87"/>
      <c r="BC234" s="87"/>
      <c r="BD234" s="87"/>
      <c r="BE234" s="87"/>
      <c r="BF234" s="87"/>
      <c r="BG234" s="87"/>
      <c r="BH234" s="87"/>
    </row>
    <row r="235" spans="1:60" s="99" customFormat="1" ht="15.75" customHeight="1">
      <c r="A235" s="72" t="s">
        <v>132</v>
      </c>
      <c r="B235" s="72" t="s">
        <v>751</v>
      </c>
      <c r="C235" s="155" t="s">
        <v>750</v>
      </c>
      <c r="D235" s="99" t="s">
        <v>752</v>
      </c>
      <c r="E235" s="72" t="s">
        <v>110</v>
      </c>
      <c r="F235" s="19" t="s">
        <v>401</v>
      </c>
      <c r="G235" s="19"/>
      <c r="H235" s="72" t="s">
        <v>207</v>
      </c>
      <c r="I235" s="72" t="s">
        <v>753</v>
      </c>
      <c r="J235" s="72" t="s">
        <v>730</v>
      </c>
      <c r="K235" s="85">
        <v>6200</v>
      </c>
      <c r="L235" s="85"/>
      <c r="M235" s="128"/>
      <c r="N235" s="130"/>
      <c r="O235" s="130">
        <v>42370</v>
      </c>
      <c r="P235" s="130">
        <v>43466</v>
      </c>
      <c r="Q235" s="85" t="s">
        <v>828</v>
      </c>
      <c r="R235" s="72"/>
      <c r="S235" s="93" t="s">
        <v>754</v>
      </c>
    </row>
    <row r="236" spans="1:60" s="99" customFormat="1" ht="14" customHeight="1">
      <c r="A236" s="88" t="s">
        <v>132</v>
      </c>
      <c r="B236" s="88" t="s">
        <v>526</v>
      </c>
      <c r="C236" s="100" t="s">
        <v>527</v>
      </c>
      <c r="D236" s="87" t="s">
        <v>528</v>
      </c>
      <c r="E236" s="10" t="s">
        <v>289</v>
      </c>
      <c r="F236" s="10" t="s">
        <v>36</v>
      </c>
      <c r="G236" s="10"/>
      <c r="H236" s="88" t="s">
        <v>263</v>
      </c>
      <c r="I236" s="159" t="s">
        <v>721</v>
      </c>
      <c r="J236" s="70" t="s">
        <v>731</v>
      </c>
      <c r="K236" s="89">
        <v>180</v>
      </c>
      <c r="L236" s="89">
        <v>173.76</v>
      </c>
      <c r="M236" s="126">
        <f>L236/K236</f>
        <v>0.96533333333333327</v>
      </c>
      <c r="N236" s="130">
        <v>41640</v>
      </c>
      <c r="O236" s="130">
        <v>41640</v>
      </c>
      <c r="P236" s="130">
        <v>44196</v>
      </c>
      <c r="Q236" s="121">
        <v>2617</v>
      </c>
      <c r="R236" s="88"/>
      <c r="S236" s="91"/>
      <c r="T236" s="148"/>
      <c r="U236" s="87"/>
      <c r="V236" s="87"/>
      <c r="W236" s="87"/>
      <c r="X236" s="87"/>
      <c r="Y236" s="87"/>
      <c r="Z236" s="87"/>
      <c r="AA236" s="87"/>
      <c r="AB236" s="87"/>
      <c r="AC236" s="87"/>
      <c r="AD236" s="87"/>
      <c r="AE236" s="87"/>
      <c r="AF236" s="87"/>
      <c r="AG236" s="87"/>
      <c r="AH236" s="87"/>
      <c r="AI236" s="87"/>
      <c r="AJ236" s="87"/>
      <c r="AK236" s="87"/>
      <c r="AL236" s="87"/>
      <c r="AM236" s="87"/>
      <c r="AN236" s="87"/>
      <c r="AO236" s="87"/>
      <c r="AP236" s="87"/>
      <c r="AQ236" s="87"/>
      <c r="AR236" s="87"/>
      <c r="AS236" s="87"/>
      <c r="AT236" s="87"/>
      <c r="AU236" s="87"/>
      <c r="AV236" s="87"/>
      <c r="AW236" s="87"/>
      <c r="AX236" s="87"/>
      <c r="AY236" s="87"/>
      <c r="AZ236" s="87"/>
      <c r="BA236" s="87"/>
      <c r="BB236" s="87"/>
      <c r="BC236" s="87"/>
      <c r="BD236" s="87"/>
      <c r="BE236" s="87"/>
      <c r="BF236" s="87"/>
      <c r="BG236" s="87"/>
      <c r="BH236" s="87"/>
    </row>
    <row r="237" spans="1:60" s="99" customFormat="1" ht="14" customHeight="1">
      <c r="A237" s="88" t="s">
        <v>132</v>
      </c>
      <c r="B237" s="88"/>
      <c r="C237" s="100" t="s">
        <v>529</v>
      </c>
      <c r="D237" s="87" t="s">
        <v>530</v>
      </c>
      <c r="E237" s="10" t="s">
        <v>531</v>
      </c>
      <c r="F237" s="10" t="s">
        <v>28</v>
      </c>
      <c r="G237" s="10"/>
      <c r="H237" s="88" t="s">
        <v>243</v>
      </c>
      <c r="I237" s="74" t="s">
        <v>144</v>
      </c>
      <c r="J237" s="70" t="s">
        <v>696</v>
      </c>
      <c r="K237" s="89"/>
      <c r="L237" s="89"/>
      <c r="M237" s="126"/>
      <c r="N237" s="130"/>
      <c r="O237" s="130">
        <v>40179</v>
      </c>
      <c r="P237" s="130" t="s">
        <v>722</v>
      </c>
      <c r="Q237" s="121"/>
      <c r="R237" s="88"/>
      <c r="S237" s="91"/>
      <c r="T237" s="148"/>
      <c r="U237" s="87"/>
      <c r="V237" s="87"/>
      <c r="W237" s="87"/>
      <c r="X237" s="87"/>
      <c r="Y237" s="87"/>
      <c r="Z237" s="87"/>
      <c r="AA237" s="87"/>
      <c r="AB237" s="87"/>
      <c r="AC237" s="87"/>
      <c r="AD237" s="87"/>
      <c r="AE237" s="87"/>
      <c r="AF237" s="87"/>
      <c r="AG237" s="87"/>
      <c r="AH237" s="87"/>
      <c r="AI237" s="87"/>
      <c r="AJ237" s="87"/>
      <c r="AK237" s="87"/>
      <c r="AL237" s="87"/>
      <c r="AM237" s="87"/>
      <c r="AN237" s="87"/>
      <c r="AO237" s="87"/>
      <c r="AP237" s="87"/>
      <c r="AQ237" s="87"/>
      <c r="AR237" s="87"/>
      <c r="AS237" s="87"/>
      <c r="AT237" s="87"/>
      <c r="AU237" s="87"/>
      <c r="AV237" s="87"/>
      <c r="AW237" s="87"/>
      <c r="AX237" s="87"/>
      <c r="AY237" s="87"/>
      <c r="AZ237" s="87"/>
      <c r="BA237" s="87"/>
      <c r="BB237" s="87"/>
      <c r="BC237" s="87"/>
      <c r="BD237" s="87"/>
      <c r="BE237" s="87"/>
      <c r="BF237" s="87"/>
      <c r="BG237" s="87"/>
      <c r="BH237" s="87"/>
    </row>
    <row r="238" spans="1:60" s="99" customFormat="1" ht="14" customHeight="1">
      <c r="A238" s="88" t="s">
        <v>132</v>
      </c>
      <c r="B238" s="88"/>
      <c r="C238" s="100" t="s">
        <v>532</v>
      </c>
      <c r="D238" s="87" t="s">
        <v>533</v>
      </c>
      <c r="E238" s="10" t="s">
        <v>126</v>
      </c>
      <c r="F238" s="10" t="s">
        <v>36</v>
      </c>
      <c r="G238" s="10"/>
      <c r="H238" s="88" t="s">
        <v>243</v>
      </c>
      <c r="I238" s="74" t="s">
        <v>144</v>
      </c>
      <c r="J238" s="70" t="s">
        <v>730</v>
      </c>
      <c r="K238" s="89">
        <v>344.7</v>
      </c>
      <c r="L238" s="89"/>
      <c r="M238" s="126"/>
      <c r="N238" s="130"/>
      <c r="O238" s="130">
        <v>40544</v>
      </c>
      <c r="P238" s="130">
        <v>54789</v>
      </c>
      <c r="Q238" s="121">
        <v>450</v>
      </c>
      <c r="R238" s="88"/>
      <c r="S238" s="91"/>
      <c r="T238" s="148"/>
      <c r="U238" s="87"/>
      <c r="V238" s="87"/>
      <c r="W238" s="87"/>
      <c r="X238" s="87"/>
      <c r="Y238" s="87"/>
      <c r="Z238" s="87"/>
      <c r="AA238" s="87"/>
      <c r="AB238" s="87"/>
      <c r="AC238" s="87"/>
      <c r="AD238" s="87"/>
      <c r="AE238" s="87"/>
      <c r="AF238" s="87"/>
      <c r="AG238" s="87"/>
      <c r="AH238" s="87"/>
      <c r="AI238" s="87"/>
      <c r="AJ238" s="87"/>
      <c r="AK238" s="87"/>
      <c r="AL238" s="87"/>
      <c r="AM238" s="87"/>
      <c r="AN238" s="87"/>
      <c r="AO238" s="87"/>
      <c r="AP238" s="87"/>
      <c r="AQ238" s="87"/>
      <c r="AR238" s="87"/>
      <c r="AS238" s="87"/>
      <c r="AT238" s="87"/>
      <c r="AU238" s="87"/>
      <c r="AV238" s="87"/>
      <c r="AW238" s="87"/>
      <c r="AX238" s="87"/>
      <c r="AY238" s="87"/>
      <c r="AZ238" s="87"/>
      <c r="BA238" s="87"/>
      <c r="BB238" s="87"/>
      <c r="BC238" s="87"/>
      <c r="BD238" s="87"/>
      <c r="BE238" s="87"/>
      <c r="BF238" s="87"/>
      <c r="BG238" s="87"/>
      <c r="BH238" s="87"/>
    </row>
    <row r="239" spans="1:60" s="99" customFormat="1" ht="14" customHeight="1">
      <c r="A239" s="88" t="s">
        <v>132</v>
      </c>
      <c r="B239" s="88"/>
      <c r="C239" s="100" t="s">
        <v>723</v>
      </c>
      <c r="D239" s="87" t="s">
        <v>724</v>
      </c>
      <c r="E239" s="10" t="s">
        <v>222</v>
      </c>
      <c r="F239" s="11" t="s">
        <v>136</v>
      </c>
      <c r="G239" s="11"/>
      <c r="H239" s="88" t="s">
        <v>514</v>
      </c>
      <c r="I239" s="10" t="s">
        <v>144</v>
      </c>
      <c r="J239" s="70" t="s">
        <v>731</v>
      </c>
      <c r="K239" s="89"/>
      <c r="L239" s="89"/>
      <c r="M239" s="126"/>
      <c r="N239" s="130"/>
      <c r="O239" s="130">
        <v>42370</v>
      </c>
      <c r="P239" s="130">
        <v>45658</v>
      </c>
      <c r="Q239" s="121" t="s">
        <v>829</v>
      </c>
      <c r="R239" s="88"/>
      <c r="S239" s="91"/>
      <c r="T239" s="148"/>
      <c r="U239" s="87"/>
      <c r="V239" s="87"/>
      <c r="W239" s="87"/>
      <c r="X239" s="87"/>
      <c r="Y239" s="87"/>
      <c r="Z239" s="87"/>
      <c r="AA239" s="87"/>
      <c r="AB239" s="87"/>
      <c r="AC239" s="87"/>
      <c r="AD239" s="87"/>
      <c r="AE239" s="87"/>
      <c r="AF239" s="87"/>
      <c r="AG239" s="87"/>
      <c r="AH239" s="87"/>
      <c r="AI239" s="87"/>
      <c r="AJ239" s="87"/>
      <c r="AK239" s="87"/>
      <c r="AL239" s="87"/>
      <c r="AM239" s="87"/>
      <c r="AN239" s="87"/>
      <c r="AO239" s="87"/>
      <c r="AP239" s="87"/>
      <c r="AQ239" s="87"/>
      <c r="AR239" s="87"/>
      <c r="AS239" s="87"/>
      <c r="AT239" s="87"/>
      <c r="AU239" s="87"/>
      <c r="AV239" s="87"/>
      <c r="AW239" s="87"/>
      <c r="AX239" s="87"/>
      <c r="AY239" s="87"/>
      <c r="AZ239" s="87"/>
      <c r="BA239" s="87"/>
      <c r="BB239" s="87"/>
      <c r="BC239" s="87"/>
      <c r="BD239" s="87"/>
      <c r="BE239" s="87"/>
      <c r="BF239" s="87"/>
      <c r="BG239" s="87"/>
      <c r="BH239" s="87"/>
    </row>
    <row r="240" spans="1:60" s="99" customFormat="1" ht="14" customHeight="1">
      <c r="A240" s="72" t="s">
        <v>132</v>
      </c>
      <c r="B240" s="72" t="s">
        <v>581</v>
      </c>
      <c r="C240" s="100" t="s">
        <v>582</v>
      </c>
      <c r="D240" s="99" t="s">
        <v>583</v>
      </c>
      <c r="E240" s="16" t="s">
        <v>110</v>
      </c>
      <c r="F240" s="152" t="s">
        <v>164</v>
      </c>
      <c r="G240" s="152"/>
      <c r="H240" s="72" t="s">
        <v>584</v>
      </c>
      <c r="I240" s="74" t="s">
        <v>725</v>
      </c>
      <c r="J240" s="160" t="s">
        <v>731</v>
      </c>
      <c r="K240" s="85">
        <v>1181</v>
      </c>
      <c r="L240" s="85"/>
      <c r="M240" s="122"/>
      <c r="N240" s="130"/>
      <c r="O240" s="130">
        <v>41275</v>
      </c>
      <c r="P240" s="130">
        <v>47484</v>
      </c>
      <c r="Q240" s="85"/>
      <c r="R240" s="72"/>
      <c r="S240" s="77"/>
    </row>
    <row r="241" spans="1:60" s="99" customFormat="1" ht="14" customHeight="1">
      <c r="A241" s="72" t="s">
        <v>132</v>
      </c>
      <c r="B241" s="72"/>
      <c r="C241" s="100" t="s">
        <v>726</v>
      </c>
      <c r="D241" s="99" t="s">
        <v>727</v>
      </c>
      <c r="E241" s="16"/>
      <c r="F241" s="152" t="s">
        <v>36</v>
      </c>
      <c r="G241" s="152"/>
      <c r="H241" s="72" t="s">
        <v>584</v>
      </c>
      <c r="I241" s="74" t="s">
        <v>191</v>
      </c>
      <c r="J241" s="160" t="s">
        <v>731</v>
      </c>
      <c r="K241" s="85"/>
      <c r="L241" s="85"/>
      <c r="M241" s="122"/>
      <c r="N241" s="130"/>
      <c r="O241" s="130">
        <v>40544</v>
      </c>
      <c r="P241" s="130">
        <v>42005</v>
      </c>
      <c r="Q241" s="85"/>
      <c r="R241" s="72"/>
      <c r="S241" s="77"/>
    </row>
    <row r="242" spans="1:60" s="99" customFormat="1" ht="14" customHeight="1">
      <c r="A242" s="72" t="s">
        <v>132</v>
      </c>
      <c r="B242" s="72" t="s">
        <v>586</v>
      </c>
      <c r="C242" s="100" t="s">
        <v>587</v>
      </c>
      <c r="D242" s="99" t="s">
        <v>588</v>
      </c>
      <c r="E242" s="10" t="s">
        <v>35</v>
      </c>
      <c r="F242" s="19" t="s">
        <v>36</v>
      </c>
      <c r="G242" s="19"/>
      <c r="H242" s="72" t="s">
        <v>584</v>
      </c>
      <c r="I242" s="74" t="s">
        <v>585</v>
      </c>
      <c r="J242" s="160" t="s">
        <v>696</v>
      </c>
      <c r="K242" s="85">
        <v>3</v>
      </c>
      <c r="L242" s="85"/>
      <c r="M242" s="122"/>
      <c r="N242" s="130"/>
      <c r="O242" s="130"/>
      <c r="P242" s="130"/>
      <c r="Q242" s="85">
        <v>882.5</v>
      </c>
      <c r="R242" s="72"/>
      <c r="S242" s="149"/>
    </row>
    <row r="243" spans="1:60" s="99" customFormat="1" ht="14" customHeight="1">
      <c r="A243" s="88" t="s">
        <v>132</v>
      </c>
      <c r="B243" s="88"/>
      <c r="C243" s="94" t="s">
        <v>534</v>
      </c>
      <c r="D243" s="87" t="s">
        <v>535</v>
      </c>
      <c r="E243" s="10" t="s">
        <v>126</v>
      </c>
      <c r="F243" s="10" t="s">
        <v>36</v>
      </c>
      <c r="G243" s="10"/>
      <c r="H243" s="88" t="s">
        <v>422</v>
      </c>
      <c r="I243" s="74"/>
      <c r="J243" s="70" t="s">
        <v>730</v>
      </c>
      <c r="K243" s="89"/>
      <c r="L243" s="89"/>
      <c r="M243" s="126"/>
      <c r="N243" s="130">
        <v>41275</v>
      </c>
      <c r="O243" s="130">
        <v>41275</v>
      </c>
      <c r="P243" s="130">
        <v>44196</v>
      </c>
      <c r="Q243" s="121"/>
      <c r="R243" s="88"/>
      <c r="S243" s="91"/>
      <c r="T243" s="148"/>
      <c r="U243" s="87"/>
      <c r="V243" s="87"/>
      <c r="W243" s="87"/>
      <c r="X243" s="87"/>
      <c r="Y243" s="87"/>
      <c r="Z243" s="87"/>
      <c r="AA243" s="87"/>
      <c r="AB243" s="87"/>
      <c r="AC243" s="87"/>
      <c r="AD243" s="87"/>
      <c r="AE243" s="87"/>
      <c r="AF243" s="87"/>
      <c r="AG243" s="87"/>
      <c r="AH243" s="87"/>
      <c r="AI243" s="87"/>
      <c r="AJ243" s="87"/>
      <c r="AK243" s="87"/>
      <c r="AL243" s="87"/>
      <c r="AM243" s="87"/>
      <c r="AN243" s="87"/>
      <c r="AO243" s="87"/>
      <c r="AP243" s="87"/>
      <c r="AQ243" s="87"/>
      <c r="AR243" s="87"/>
      <c r="AS243" s="87"/>
      <c r="AT243" s="87"/>
      <c r="AU243" s="87"/>
      <c r="AV243" s="87"/>
      <c r="AW243" s="87"/>
      <c r="AX243" s="87"/>
      <c r="AY243" s="87"/>
      <c r="AZ243" s="87"/>
      <c r="BA243" s="87"/>
      <c r="BB243" s="87"/>
      <c r="BC243" s="87"/>
      <c r="BD243" s="87"/>
      <c r="BE243" s="87"/>
      <c r="BF243" s="87"/>
      <c r="BG243" s="87"/>
      <c r="BH243" s="87"/>
    </row>
    <row r="244" spans="1:60" s="99" customFormat="1" ht="14" customHeight="1">
      <c r="A244" s="88" t="s">
        <v>132</v>
      </c>
      <c r="B244" s="88"/>
      <c r="C244" s="94" t="s">
        <v>536</v>
      </c>
      <c r="D244" s="87" t="s">
        <v>807</v>
      </c>
      <c r="E244" s="10" t="s">
        <v>110</v>
      </c>
      <c r="F244" s="10" t="s">
        <v>28</v>
      </c>
      <c r="G244" s="10"/>
      <c r="H244" s="88" t="s">
        <v>422</v>
      </c>
      <c r="I244" s="74" t="s">
        <v>537</v>
      </c>
      <c r="J244" s="70" t="s">
        <v>730</v>
      </c>
      <c r="K244" s="89"/>
      <c r="L244" s="89"/>
      <c r="M244" s="126"/>
      <c r="N244" s="130"/>
      <c r="O244" s="130">
        <v>41275</v>
      </c>
      <c r="P244" s="130">
        <v>44196</v>
      </c>
      <c r="Q244" s="121"/>
      <c r="R244" s="88"/>
      <c r="S244" s="86" t="s">
        <v>457</v>
      </c>
      <c r="T244" s="148"/>
      <c r="U244" s="87"/>
      <c r="V244" s="87"/>
      <c r="W244" s="87"/>
      <c r="X244" s="87"/>
      <c r="Y244" s="87"/>
      <c r="Z244" s="87"/>
      <c r="AA244" s="87"/>
      <c r="AB244" s="87"/>
      <c r="AC244" s="87"/>
      <c r="AD244" s="87"/>
      <c r="AE244" s="87"/>
      <c r="AF244" s="87"/>
      <c r="AG244" s="87"/>
      <c r="AH244" s="87"/>
      <c r="AI244" s="87"/>
      <c r="AJ244" s="87"/>
      <c r="AK244" s="87"/>
      <c r="AL244" s="87"/>
      <c r="AM244" s="87"/>
      <c r="AN244" s="87"/>
      <c r="AO244" s="87"/>
      <c r="AP244" s="87"/>
      <c r="AQ244" s="87"/>
      <c r="AR244" s="87"/>
      <c r="AS244" s="87"/>
      <c r="AT244" s="87"/>
      <c r="AU244" s="87"/>
      <c r="AV244" s="87"/>
      <c r="AW244" s="87"/>
      <c r="AX244" s="87"/>
      <c r="AY244" s="87"/>
      <c r="AZ244" s="87"/>
      <c r="BA244" s="87"/>
      <c r="BB244" s="87"/>
      <c r="BC244" s="87"/>
      <c r="BD244" s="87"/>
      <c r="BE244" s="87"/>
      <c r="BF244" s="87"/>
      <c r="BG244" s="87"/>
      <c r="BH244" s="87"/>
    </row>
    <row r="245" spans="1:60" s="99" customFormat="1" ht="14" customHeight="1">
      <c r="A245" s="88" t="s">
        <v>132</v>
      </c>
      <c r="B245" s="88"/>
      <c r="C245" s="94" t="s">
        <v>538</v>
      </c>
      <c r="D245" s="87" t="s">
        <v>801</v>
      </c>
      <c r="E245" s="10" t="s">
        <v>110</v>
      </c>
      <c r="F245" s="10" t="s">
        <v>28</v>
      </c>
      <c r="G245" s="10"/>
      <c r="H245" s="88" t="s">
        <v>422</v>
      </c>
      <c r="I245" s="74"/>
      <c r="J245" s="70" t="s">
        <v>730</v>
      </c>
      <c r="K245" s="89"/>
      <c r="L245" s="89"/>
      <c r="M245" s="126"/>
      <c r="N245" s="130"/>
      <c r="O245" s="130">
        <v>41275</v>
      </c>
      <c r="P245" s="130">
        <v>44196</v>
      </c>
      <c r="Q245" s="121"/>
      <c r="R245" s="88"/>
      <c r="S245" s="86" t="s">
        <v>457</v>
      </c>
      <c r="T245" s="148"/>
      <c r="U245" s="87"/>
      <c r="V245" s="87"/>
      <c r="W245" s="87"/>
      <c r="X245" s="87"/>
      <c r="Y245" s="87"/>
      <c r="Z245" s="87"/>
      <c r="AA245" s="87"/>
      <c r="AB245" s="87"/>
      <c r="AC245" s="87"/>
      <c r="AD245" s="87"/>
      <c r="AE245" s="87"/>
      <c r="AF245" s="87"/>
      <c r="AG245" s="87"/>
      <c r="AH245" s="87"/>
      <c r="AI245" s="87"/>
      <c r="AJ245" s="87"/>
      <c r="AK245" s="87"/>
      <c r="AL245" s="87"/>
      <c r="AM245" s="87"/>
      <c r="AN245" s="87"/>
      <c r="AO245" s="87"/>
      <c r="AP245" s="87"/>
      <c r="AQ245" s="87"/>
      <c r="AR245" s="87"/>
      <c r="AS245" s="87"/>
      <c r="AT245" s="87"/>
      <c r="AU245" s="87"/>
      <c r="AV245" s="87"/>
      <c r="AW245" s="87"/>
      <c r="AX245" s="87"/>
      <c r="AY245" s="87"/>
      <c r="AZ245" s="87"/>
      <c r="BA245" s="87"/>
      <c r="BB245" s="87"/>
      <c r="BC245" s="87"/>
      <c r="BD245" s="87"/>
      <c r="BE245" s="87"/>
      <c r="BF245" s="87"/>
      <c r="BG245" s="87"/>
      <c r="BH245" s="87"/>
    </row>
    <row r="246" spans="1:60" s="99" customFormat="1" ht="14" customHeight="1">
      <c r="A246" s="72" t="s">
        <v>132</v>
      </c>
      <c r="B246" s="72"/>
      <c r="C246" s="100" t="s">
        <v>728</v>
      </c>
      <c r="D246" s="99" t="s">
        <v>802</v>
      </c>
      <c r="E246" s="10" t="s">
        <v>35</v>
      </c>
      <c r="F246" s="19" t="s">
        <v>36</v>
      </c>
      <c r="G246" s="19"/>
      <c r="H246" s="72" t="s">
        <v>151</v>
      </c>
      <c r="I246" s="74"/>
      <c r="J246" s="160" t="s">
        <v>730</v>
      </c>
      <c r="K246" s="85"/>
      <c r="L246" s="85"/>
      <c r="M246" s="122"/>
      <c r="N246" s="130"/>
      <c r="O246" s="130"/>
      <c r="P246" s="130"/>
      <c r="Q246" s="85" t="s">
        <v>830</v>
      </c>
      <c r="R246" s="72"/>
      <c r="S246" s="149"/>
    </row>
    <row r="247" spans="1:60" s="99" customFormat="1" ht="14" customHeight="1">
      <c r="A247" s="72" t="s">
        <v>132</v>
      </c>
      <c r="B247" s="72"/>
      <c r="C247" s="100" t="s">
        <v>729</v>
      </c>
      <c r="D247" s="87" t="s">
        <v>807</v>
      </c>
      <c r="E247" s="10" t="s">
        <v>35</v>
      </c>
      <c r="F247" s="19" t="s">
        <v>36</v>
      </c>
      <c r="G247" s="19"/>
      <c r="H247" s="72" t="s">
        <v>151</v>
      </c>
      <c r="I247" s="74"/>
      <c r="J247" s="160" t="s">
        <v>730</v>
      </c>
      <c r="K247" s="85"/>
      <c r="L247" s="85"/>
      <c r="M247" s="122"/>
      <c r="N247" s="130"/>
      <c r="O247" s="130"/>
      <c r="P247" s="130"/>
      <c r="Q247" s="85"/>
      <c r="R247" s="72"/>
      <c r="U247" s="87"/>
      <c r="V247" s="87"/>
    </row>
    <row r="248" spans="1:60" s="99" customFormat="1" ht="14" customHeight="1">
      <c r="A248" s="72" t="s">
        <v>132</v>
      </c>
      <c r="B248" s="72" t="s">
        <v>809</v>
      </c>
      <c r="C248" s="155" t="s">
        <v>808</v>
      </c>
      <c r="D248" s="87" t="s">
        <v>810</v>
      </c>
      <c r="E248" s="10" t="s">
        <v>811</v>
      </c>
      <c r="F248" s="19"/>
      <c r="G248" s="19"/>
      <c r="H248" s="72" t="s">
        <v>812</v>
      </c>
      <c r="I248" s="74" t="s">
        <v>813</v>
      </c>
      <c r="J248" s="160"/>
      <c r="K248" s="85">
        <v>74.125</v>
      </c>
      <c r="L248" s="85">
        <v>49.344999999999999</v>
      </c>
      <c r="M248" s="126">
        <f>L248/K248</f>
        <v>0.66569983136593591</v>
      </c>
      <c r="N248" s="130"/>
      <c r="O248" s="130">
        <v>41275</v>
      </c>
      <c r="P248" s="130">
        <v>44196</v>
      </c>
      <c r="Q248" s="85">
        <v>7.8</v>
      </c>
      <c r="R248" s="72"/>
      <c r="U248" s="87"/>
      <c r="V248" s="87"/>
    </row>
    <row r="249" spans="1:60" s="99" customFormat="1" ht="14" customHeight="1">
      <c r="A249" s="72" t="s">
        <v>132</v>
      </c>
      <c r="B249" s="72" t="s">
        <v>815</v>
      </c>
      <c r="C249" s="155" t="s">
        <v>814</v>
      </c>
      <c r="D249" s="87" t="s">
        <v>816</v>
      </c>
      <c r="E249" s="10" t="s">
        <v>817</v>
      </c>
      <c r="F249" s="19"/>
      <c r="G249" s="19"/>
      <c r="H249" s="72" t="s">
        <v>514</v>
      </c>
      <c r="I249" s="74" t="s">
        <v>818</v>
      </c>
      <c r="J249" s="160"/>
      <c r="K249" s="85">
        <v>640</v>
      </c>
      <c r="L249" s="85">
        <v>16</v>
      </c>
      <c r="M249" s="126">
        <f>L249/K249</f>
        <v>2.5000000000000001E-2</v>
      </c>
      <c r="N249" s="130"/>
      <c r="O249" s="130">
        <v>41275</v>
      </c>
      <c r="P249" s="130">
        <v>44196</v>
      </c>
      <c r="Q249" s="85" t="s">
        <v>831</v>
      </c>
      <c r="R249" s="72"/>
      <c r="U249" s="87"/>
      <c r="V249" s="87"/>
    </row>
    <row r="250" spans="1:60" s="99" customFormat="1" ht="14" customHeight="1">
      <c r="A250" s="151" t="s">
        <v>542</v>
      </c>
      <c r="B250" s="151" t="s">
        <v>573</v>
      </c>
      <c r="C250" s="97" t="s">
        <v>574</v>
      </c>
      <c r="D250" s="93" t="s">
        <v>575</v>
      </c>
      <c r="E250" s="151" t="s">
        <v>565</v>
      </c>
      <c r="F250" s="151" t="s">
        <v>28</v>
      </c>
      <c r="G250" s="151"/>
      <c r="H250" s="151" t="s">
        <v>576</v>
      </c>
      <c r="I250" s="151" t="s">
        <v>152</v>
      </c>
      <c r="J250" s="151" t="s">
        <v>560</v>
      </c>
      <c r="K250" s="150">
        <v>0.567855</v>
      </c>
      <c r="L250" s="150">
        <v>0.567855</v>
      </c>
      <c r="M250" s="157">
        <v>1</v>
      </c>
      <c r="N250" s="130">
        <v>41689</v>
      </c>
      <c r="O250" s="130">
        <v>42219</v>
      </c>
      <c r="P250" s="130">
        <v>42735</v>
      </c>
      <c r="Q250" s="150"/>
      <c r="R250" s="151" t="s">
        <v>832</v>
      </c>
      <c r="S250" s="93" t="s">
        <v>577</v>
      </c>
      <c r="T250" s="93"/>
      <c r="U250" s="87"/>
      <c r="V250" s="87"/>
      <c r="W250" s="93"/>
      <c r="X250" s="93"/>
      <c r="Y250" s="93"/>
      <c r="Z250" s="93"/>
      <c r="AA250" s="93"/>
      <c r="AB250" s="93"/>
      <c r="AC250" s="93"/>
      <c r="AD250" s="93"/>
      <c r="AE250" s="93"/>
      <c r="AF250" s="93"/>
      <c r="AG250" s="93"/>
      <c r="AH250" s="93"/>
      <c r="AI250" s="93"/>
      <c r="AJ250" s="93"/>
      <c r="AK250" s="93"/>
      <c r="AL250" s="93"/>
      <c r="AM250" s="93"/>
      <c r="AN250" s="93"/>
      <c r="AO250" s="93"/>
      <c r="AP250" s="93"/>
      <c r="AQ250" s="93"/>
      <c r="AR250" s="93"/>
      <c r="AS250" s="93"/>
      <c r="AT250" s="93"/>
      <c r="AU250" s="93"/>
      <c r="AV250" s="93"/>
      <c r="AW250" s="93"/>
      <c r="AX250" s="93"/>
      <c r="AY250" s="93"/>
      <c r="AZ250" s="93"/>
      <c r="BA250" s="93"/>
      <c r="BB250" s="93"/>
      <c r="BC250" s="93"/>
      <c r="BD250" s="93"/>
      <c r="BE250" s="93"/>
      <c r="BF250" s="93"/>
      <c r="BG250" s="93"/>
      <c r="BH250" s="93"/>
    </row>
    <row r="251" spans="1:60" s="99" customFormat="1" ht="14" customHeight="1">
      <c r="A251" s="151" t="s">
        <v>542</v>
      </c>
      <c r="B251" s="151" t="s">
        <v>557</v>
      </c>
      <c r="C251" s="97" t="s">
        <v>558</v>
      </c>
      <c r="D251" s="93" t="s">
        <v>559</v>
      </c>
      <c r="E251" s="151" t="s">
        <v>334</v>
      </c>
      <c r="F251" s="151" t="s">
        <v>28</v>
      </c>
      <c r="G251" s="151"/>
      <c r="H251" s="151" t="s">
        <v>295</v>
      </c>
      <c r="I251" s="151" t="s">
        <v>152</v>
      </c>
      <c r="J251" s="151" t="s">
        <v>560</v>
      </c>
      <c r="K251" s="150">
        <v>0.34071300000000004</v>
      </c>
      <c r="L251" s="150">
        <v>0.34071300000000004</v>
      </c>
      <c r="M251" s="157">
        <v>1</v>
      </c>
      <c r="N251" s="130">
        <v>41863</v>
      </c>
      <c r="O251" s="130">
        <v>41956</v>
      </c>
      <c r="P251" s="130">
        <v>43343</v>
      </c>
      <c r="Q251" s="150"/>
      <c r="R251" s="151"/>
      <c r="S251" s="93" t="s">
        <v>561</v>
      </c>
      <c r="T251" s="93"/>
      <c r="U251" s="87"/>
      <c r="V251" s="87"/>
      <c r="W251" s="93"/>
      <c r="X251" s="93"/>
      <c r="Y251" s="93"/>
      <c r="Z251" s="93"/>
      <c r="AA251" s="93"/>
      <c r="AB251" s="93"/>
      <c r="AC251" s="93"/>
      <c r="AD251" s="93"/>
      <c r="AE251" s="93"/>
      <c r="AF251" s="93"/>
      <c r="AG251" s="93"/>
      <c r="AH251" s="93"/>
      <c r="AI251" s="93"/>
      <c r="AJ251" s="93"/>
      <c r="AK251" s="93"/>
      <c r="AL251" s="93"/>
      <c r="AM251" s="93"/>
      <c r="AN251" s="93"/>
      <c r="AO251" s="93"/>
      <c r="AP251" s="93"/>
      <c r="AQ251" s="93"/>
      <c r="AR251" s="93"/>
      <c r="AS251" s="93"/>
      <c r="AT251" s="93"/>
      <c r="AU251" s="93"/>
      <c r="AV251" s="93"/>
      <c r="AW251" s="93"/>
      <c r="AX251" s="93"/>
      <c r="AY251" s="93"/>
      <c r="AZ251" s="93"/>
      <c r="BA251" s="93"/>
      <c r="BB251" s="93"/>
      <c r="BC251" s="93"/>
      <c r="BD251" s="93"/>
      <c r="BE251" s="93"/>
      <c r="BF251" s="93"/>
      <c r="BG251" s="93"/>
      <c r="BH251" s="93"/>
    </row>
    <row r="252" spans="1:60" s="99" customFormat="1" ht="14" customHeight="1">
      <c r="A252" s="151" t="s">
        <v>542</v>
      </c>
      <c r="B252" s="151" t="s">
        <v>562</v>
      </c>
      <c r="C252" s="97" t="s">
        <v>563</v>
      </c>
      <c r="D252" s="93" t="s">
        <v>564</v>
      </c>
      <c r="E252" s="151" t="s">
        <v>565</v>
      </c>
      <c r="F252" s="151"/>
      <c r="G252" s="151" t="s">
        <v>738</v>
      </c>
      <c r="H252" s="151" t="s">
        <v>566</v>
      </c>
      <c r="I252" s="151" t="s">
        <v>152</v>
      </c>
      <c r="J252" s="151" t="s">
        <v>547</v>
      </c>
      <c r="K252" s="150">
        <v>55.649790000000003</v>
      </c>
      <c r="L252" s="150">
        <v>4.7699820000000006</v>
      </c>
      <c r="M252" s="126">
        <f>L252/K252</f>
        <v>8.5714285714285715E-2</v>
      </c>
      <c r="N252" s="130">
        <v>40337</v>
      </c>
      <c r="O252" s="130">
        <v>41026</v>
      </c>
      <c r="P252" s="130">
        <v>42735</v>
      </c>
      <c r="Q252" s="150"/>
      <c r="R252" s="151" t="s">
        <v>833</v>
      </c>
      <c r="S252" s="93" t="s">
        <v>561</v>
      </c>
      <c r="T252" s="93"/>
      <c r="U252" s="87"/>
      <c r="V252" s="87"/>
      <c r="W252" s="93"/>
      <c r="X252" s="93"/>
      <c r="Y252" s="93"/>
      <c r="Z252" s="93"/>
      <c r="AA252" s="93"/>
      <c r="AB252" s="93"/>
      <c r="AC252" s="93"/>
      <c r="AD252" s="93"/>
      <c r="AE252" s="93"/>
      <c r="AF252" s="93"/>
      <c r="AG252" s="93"/>
      <c r="AH252" s="93"/>
      <c r="AI252" s="93"/>
      <c r="AJ252" s="93"/>
      <c r="AK252" s="93"/>
      <c r="AL252" s="93"/>
      <c r="AM252" s="93"/>
      <c r="AN252" s="93"/>
      <c r="AO252" s="93"/>
      <c r="AP252" s="93"/>
      <c r="AQ252" s="93"/>
      <c r="AR252" s="93"/>
      <c r="AS252" s="93"/>
      <c r="AT252" s="93"/>
      <c r="AU252" s="93"/>
      <c r="AV252" s="93"/>
      <c r="AW252" s="93"/>
      <c r="AX252" s="93"/>
      <c r="AY252" s="93"/>
      <c r="AZ252" s="93"/>
      <c r="BA252" s="93"/>
      <c r="BB252" s="93"/>
      <c r="BC252" s="93"/>
      <c r="BD252" s="93"/>
      <c r="BE252" s="93"/>
      <c r="BF252" s="93"/>
      <c r="BG252" s="93"/>
      <c r="BH252" s="93"/>
    </row>
    <row r="253" spans="1:60" s="99" customFormat="1" ht="14" customHeight="1">
      <c r="A253" s="151" t="s">
        <v>542</v>
      </c>
      <c r="B253" s="151" t="s">
        <v>567</v>
      </c>
      <c r="C253" s="100" t="s">
        <v>568</v>
      </c>
      <c r="D253" s="161" t="s">
        <v>569</v>
      </c>
      <c r="E253" s="151" t="s">
        <v>289</v>
      </c>
      <c r="F253" s="151"/>
      <c r="G253" s="151" t="s">
        <v>738</v>
      </c>
      <c r="H253" s="151" t="s">
        <v>566</v>
      </c>
      <c r="I253" s="151" t="s">
        <v>152</v>
      </c>
      <c r="J253" s="151" t="s">
        <v>547</v>
      </c>
      <c r="K253" s="150">
        <v>132.68499929999999</v>
      </c>
      <c r="L253" s="150">
        <v>4.54284</v>
      </c>
      <c r="M253" s="126">
        <f>L253/K253</f>
        <v>3.4237781391765816E-2</v>
      </c>
      <c r="N253" s="130">
        <v>41703</v>
      </c>
      <c r="O253" s="130">
        <v>41956</v>
      </c>
      <c r="P253" s="130">
        <v>44012</v>
      </c>
      <c r="Q253" s="150"/>
      <c r="R253" s="151"/>
      <c r="S253" s="93" t="s">
        <v>561</v>
      </c>
      <c r="T253" s="93"/>
      <c r="U253" s="87"/>
      <c r="V253" s="87"/>
      <c r="W253" s="93"/>
      <c r="X253" s="93"/>
      <c r="Y253" s="93"/>
      <c r="Z253" s="93"/>
      <c r="AA253" s="93"/>
      <c r="AB253" s="93"/>
      <c r="AC253" s="93"/>
      <c r="AD253" s="93"/>
      <c r="AE253" s="93"/>
      <c r="AF253" s="93"/>
      <c r="AG253" s="93"/>
      <c r="AH253" s="93"/>
      <c r="AI253" s="93"/>
      <c r="AJ253" s="93"/>
      <c r="AK253" s="93"/>
      <c r="AL253" s="93"/>
      <c r="AM253" s="93"/>
      <c r="AN253" s="93"/>
      <c r="AO253" s="93"/>
      <c r="AP253" s="93"/>
      <c r="AQ253" s="93"/>
      <c r="AR253" s="93"/>
      <c r="AS253" s="93"/>
      <c r="AT253" s="93"/>
      <c r="AU253" s="93"/>
      <c r="AV253" s="93"/>
      <c r="AW253" s="93"/>
      <c r="AX253" s="93"/>
      <c r="AY253" s="93"/>
      <c r="AZ253" s="93"/>
      <c r="BA253" s="93"/>
      <c r="BB253" s="93"/>
      <c r="BC253" s="93"/>
      <c r="BD253" s="93"/>
      <c r="BE253" s="93"/>
      <c r="BF253" s="93"/>
      <c r="BG253" s="93"/>
      <c r="BH253" s="93"/>
    </row>
    <row r="254" spans="1:60" s="99" customFormat="1" ht="14" customHeight="1">
      <c r="A254" s="151" t="s">
        <v>542</v>
      </c>
      <c r="B254" s="151" t="s">
        <v>543</v>
      </c>
      <c r="C254" s="100" t="s">
        <v>544</v>
      </c>
      <c r="D254" s="161" t="s">
        <v>545</v>
      </c>
      <c r="E254" s="151" t="s">
        <v>289</v>
      </c>
      <c r="F254" s="151"/>
      <c r="G254" s="151" t="s">
        <v>738</v>
      </c>
      <c r="H254" s="151" t="s">
        <v>546</v>
      </c>
      <c r="I254" s="151" t="s">
        <v>174</v>
      </c>
      <c r="J254" s="151" t="s">
        <v>547</v>
      </c>
      <c r="K254" s="150">
        <v>112.20814799999999</v>
      </c>
      <c r="L254" s="150">
        <v>4.3156979999999994</v>
      </c>
      <c r="M254" s="126">
        <f t="shared" ref="M254:M258" si="4">L254/K254</f>
        <v>3.8461538461538457E-2</v>
      </c>
      <c r="N254" s="130">
        <v>41613</v>
      </c>
      <c r="O254" s="130"/>
      <c r="P254" s="130">
        <v>43830</v>
      </c>
      <c r="Q254" s="150"/>
      <c r="R254" s="151"/>
      <c r="S254" s="93" t="s">
        <v>548</v>
      </c>
      <c r="T254" s="93"/>
      <c r="U254" s="87"/>
      <c r="V254" s="87"/>
      <c r="W254" s="93"/>
      <c r="X254" s="93"/>
      <c r="Y254" s="93"/>
      <c r="Z254" s="93"/>
      <c r="AA254" s="93"/>
      <c r="AB254" s="93"/>
      <c r="AC254" s="93"/>
      <c r="AD254" s="93"/>
      <c r="AE254" s="93"/>
      <c r="AF254" s="93"/>
      <c r="AG254" s="93"/>
      <c r="AH254" s="93"/>
      <c r="AI254" s="93"/>
      <c r="AJ254" s="93"/>
      <c r="AK254" s="93"/>
      <c r="AL254" s="93"/>
      <c r="AM254" s="93"/>
      <c r="AN254" s="93"/>
      <c r="AO254" s="93"/>
      <c r="AP254" s="93"/>
      <c r="AQ254" s="93"/>
      <c r="AR254" s="93"/>
      <c r="AS254" s="93"/>
      <c r="AT254" s="93"/>
      <c r="AU254" s="93"/>
      <c r="AV254" s="93"/>
      <c r="AW254" s="93"/>
      <c r="AX254" s="93"/>
      <c r="AY254" s="93"/>
      <c r="AZ254" s="93"/>
      <c r="BA254" s="93"/>
      <c r="BB254" s="93"/>
      <c r="BC254" s="93"/>
      <c r="BD254" s="93"/>
      <c r="BE254" s="93"/>
      <c r="BF254" s="93"/>
      <c r="BG254" s="93"/>
      <c r="BH254" s="93"/>
    </row>
    <row r="255" spans="1:60" s="99" customFormat="1" ht="14" customHeight="1">
      <c r="A255" s="151" t="s">
        <v>542</v>
      </c>
      <c r="B255" s="151" t="s">
        <v>578</v>
      </c>
      <c r="C255" s="97" t="s">
        <v>579</v>
      </c>
      <c r="D255" s="161" t="s">
        <v>580</v>
      </c>
      <c r="E255" s="151" t="s">
        <v>289</v>
      </c>
      <c r="F255" s="151"/>
      <c r="G255" s="151" t="s">
        <v>738</v>
      </c>
      <c r="H255" s="151" t="s">
        <v>234</v>
      </c>
      <c r="I255" s="151" t="s">
        <v>106</v>
      </c>
      <c r="J255" s="151" t="s">
        <v>547</v>
      </c>
      <c r="K255" s="150">
        <v>56.331216000000005</v>
      </c>
      <c r="L255" s="150">
        <v>4.9971240000000003</v>
      </c>
      <c r="M255" s="126">
        <f t="shared" si="4"/>
        <v>8.8709677419354843E-2</v>
      </c>
      <c r="N255" s="130">
        <v>40980</v>
      </c>
      <c r="O255" s="130">
        <v>41331</v>
      </c>
      <c r="P255" s="130">
        <v>43100</v>
      </c>
      <c r="Q255" s="150"/>
      <c r="R255" s="151"/>
      <c r="S255" s="93" t="s">
        <v>561</v>
      </c>
      <c r="T255" s="93"/>
      <c r="U255" s="87"/>
      <c r="V255" s="87"/>
      <c r="W255" s="93"/>
      <c r="X255" s="93"/>
      <c r="Y255" s="93"/>
      <c r="Z255" s="93"/>
      <c r="AA255" s="93"/>
      <c r="AB255" s="93"/>
      <c r="AC255" s="93"/>
      <c r="AD255" s="93"/>
      <c r="AE255" s="93"/>
      <c r="AF255" s="93"/>
      <c r="AG255" s="93"/>
      <c r="AH255" s="93"/>
      <c r="AI255" s="93"/>
      <c r="AJ255" s="93"/>
      <c r="AK255" s="93"/>
      <c r="AL255" s="93"/>
      <c r="AM255" s="93"/>
      <c r="AN255" s="93"/>
      <c r="AO255" s="93"/>
      <c r="AP255" s="93"/>
      <c r="AQ255" s="93"/>
      <c r="AR255" s="93"/>
      <c r="AS255" s="93"/>
      <c r="AT255" s="93"/>
      <c r="AU255" s="93"/>
      <c r="AV255" s="93"/>
      <c r="AW255" s="93"/>
      <c r="AX255" s="93"/>
      <c r="AY255" s="93"/>
      <c r="AZ255" s="93"/>
      <c r="BA255" s="93"/>
      <c r="BB255" s="93"/>
      <c r="BC255" s="93"/>
      <c r="BD255" s="93"/>
      <c r="BE255" s="93"/>
      <c r="BF255" s="93"/>
      <c r="BG255" s="93"/>
      <c r="BH255" s="93"/>
    </row>
    <row r="256" spans="1:60" s="99" customFormat="1" ht="14" customHeight="1">
      <c r="A256" s="151" t="s">
        <v>542</v>
      </c>
      <c r="B256" s="151" t="s">
        <v>549</v>
      </c>
      <c r="C256" s="97" t="s">
        <v>550</v>
      </c>
      <c r="D256" s="93" t="s">
        <v>551</v>
      </c>
      <c r="E256" s="151" t="s">
        <v>110</v>
      </c>
      <c r="F256" s="151"/>
      <c r="G256" s="151" t="s">
        <v>738</v>
      </c>
      <c r="H256" s="151" t="s">
        <v>552</v>
      </c>
      <c r="I256" s="151" t="s">
        <v>177</v>
      </c>
      <c r="J256" s="151" t="s">
        <v>547</v>
      </c>
      <c r="K256" s="150">
        <v>45.428399999999996</v>
      </c>
      <c r="L256" s="150">
        <v>4.54284</v>
      </c>
      <c r="M256" s="126">
        <f t="shared" si="4"/>
        <v>0.1</v>
      </c>
      <c r="N256" s="130">
        <v>40520</v>
      </c>
      <c r="O256" s="130"/>
      <c r="P256" s="130">
        <v>42369</v>
      </c>
      <c r="Q256" s="150"/>
      <c r="R256" s="151"/>
      <c r="S256" s="93" t="s">
        <v>548</v>
      </c>
      <c r="T256" s="93"/>
      <c r="U256" s="87"/>
      <c r="V256" s="87"/>
      <c r="W256" s="93"/>
      <c r="X256" s="93"/>
      <c r="Y256" s="93"/>
      <c r="Z256" s="93"/>
      <c r="AA256" s="93"/>
      <c r="AB256" s="93"/>
      <c r="AC256" s="93"/>
      <c r="AD256" s="93"/>
      <c r="AE256" s="93"/>
      <c r="AF256" s="93"/>
      <c r="AG256" s="93"/>
      <c r="AH256" s="93"/>
      <c r="AI256" s="93"/>
      <c r="AJ256" s="93"/>
      <c r="AK256" s="93"/>
      <c r="AL256" s="93"/>
      <c r="AM256" s="93"/>
      <c r="AN256" s="93"/>
      <c r="AO256" s="93"/>
      <c r="AP256" s="93"/>
      <c r="AQ256" s="93"/>
      <c r="AR256" s="93"/>
      <c r="AS256" s="93"/>
      <c r="AT256" s="93"/>
      <c r="AU256" s="93"/>
      <c r="AV256" s="93"/>
      <c r="AW256" s="93"/>
      <c r="AX256" s="93"/>
      <c r="AY256" s="93"/>
      <c r="AZ256" s="93"/>
      <c r="BA256" s="93"/>
      <c r="BB256" s="93"/>
      <c r="BC256" s="93"/>
      <c r="BD256" s="93"/>
      <c r="BE256" s="93"/>
      <c r="BF256" s="93"/>
      <c r="BG256" s="93"/>
      <c r="BH256" s="93"/>
    </row>
    <row r="257" spans="1:60" s="99" customFormat="1" ht="14" customHeight="1">
      <c r="A257" s="151" t="s">
        <v>542</v>
      </c>
      <c r="B257" s="151" t="s">
        <v>570</v>
      </c>
      <c r="C257" s="97" t="s">
        <v>571</v>
      </c>
      <c r="D257" s="93" t="s">
        <v>572</v>
      </c>
      <c r="E257" s="151" t="s">
        <v>289</v>
      </c>
      <c r="F257" s="151"/>
      <c r="G257" s="151" t="s">
        <v>738</v>
      </c>
      <c r="H257" s="151" t="s">
        <v>151</v>
      </c>
      <c r="I257" s="151" t="s">
        <v>152</v>
      </c>
      <c r="J257" s="151" t="s">
        <v>547</v>
      </c>
      <c r="K257" s="150">
        <v>2.27142</v>
      </c>
      <c r="L257" s="150">
        <v>2.27142</v>
      </c>
      <c r="M257" s="126">
        <f t="shared" si="4"/>
        <v>1</v>
      </c>
      <c r="N257" s="130">
        <v>40694</v>
      </c>
      <c r="O257" s="130">
        <v>41620</v>
      </c>
      <c r="P257" s="130">
        <v>43100</v>
      </c>
      <c r="Q257" s="150"/>
      <c r="R257" s="151"/>
      <c r="S257" s="93" t="s">
        <v>561</v>
      </c>
      <c r="T257" s="93"/>
      <c r="U257" s="87"/>
      <c r="V257" s="87"/>
      <c r="W257" s="93"/>
      <c r="X257" s="93"/>
      <c r="Y257" s="93"/>
      <c r="Z257" s="93"/>
      <c r="AA257" s="93"/>
      <c r="AB257" s="93"/>
      <c r="AC257" s="93"/>
      <c r="AD257" s="93"/>
      <c r="AE257" s="93"/>
      <c r="AF257" s="93"/>
      <c r="AG257" s="93"/>
      <c r="AH257" s="93"/>
      <c r="AI257" s="93"/>
      <c r="AJ257" s="93"/>
      <c r="AK257" s="93"/>
      <c r="AL257" s="93"/>
      <c r="AM257" s="93"/>
      <c r="AN257" s="93"/>
      <c r="AO257" s="93"/>
      <c r="AP257" s="93"/>
      <c r="AQ257" s="93"/>
      <c r="AR257" s="93"/>
      <c r="AS257" s="93"/>
      <c r="AT257" s="93"/>
      <c r="AU257" s="93"/>
      <c r="AV257" s="93"/>
      <c r="AW257" s="93"/>
      <c r="AX257" s="93"/>
      <c r="AY257" s="93"/>
      <c r="AZ257" s="93"/>
      <c r="BA257" s="93"/>
      <c r="BB257" s="93"/>
      <c r="BC257" s="93"/>
      <c r="BD257" s="93"/>
      <c r="BE257" s="93"/>
      <c r="BF257" s="93"/>
      <c r="BG257" s="93"/>
      <c r="BH257" s="93"/>
    </row>
    <row r="258" spans="1:60" s="99" customFormat="1" ht="14" customHeight="1">
      <c r="A258" s="151" t="s">
        <v>542</v>
      </c>
      <c r="B258" s="151" t="s">
        <v>553</v>
      </c>
      <c r="C258" s="97" t="s">
        <v>554</v>
      </c>
      <c r="D258" s="93" t="s">
        <v>555</v>
      </c>
      <c r="E258" s="151" t="s">
        <v>289</v>
      </c>
      <c r="F258" s="151"/>
      <c r="G258" s="151" t="s">
        <v>738</v>
      </c>
      <c r="H258" s="151" t="s">
        <v>556</v>
      </c>
      <c r="I258" s="151" t="s">
        <v>177</v>
      </c>
      <c r="J258" s="151" t="s">
        <v>547</v>
      </c>
      <c r="K258" s="150">
        <v>69.391880999999998</v>
      </c>
      <c r="L258" s="150">
        <v>4.54284</v>
      </c>
      <c r="M258" s="126">
        <f t="shared" si="4"/>
        <v>6.5466448445171854E-2</v>
      </c>
      <c r="N258" s="130">
        <v>41436</v>
      </c>
      <c r="O258" s="130"/>
      <c r="P258" s="130">
        <v>43465</v>
      </c>
      <c r="Q258" s="150"/>
      <c r="R258" s="151"/>
      <c r="S258" s="93" t="s">
        <v>548</v>
      </c>
      <c r="T258" s="93"/>
      <c r="U258" s="87"/>
      <c r="V258" s="87"/>
      <c r="W258" s="93"/>
      <c r="X258" s="93"/>
      <c r="Y258" s="93"/>
      <c r="Z258" s="93"/>
      <c r="AA258" s="93"/>
      <c r="AB258" s="93"/>
      <c r="AC258" s="93"/>
      <c r="AD258" s="93"/>
      <c r="AE258" s="93"/>
      <c r="AF258" s="93"/>
      <c r="AG258" s="93"/>
      <c r="AH258" s="93"/>
      <c r="AI258" s="93"/>
      <c r="AJ258" s="93"/>
      <c r="AK258" s="93"/>
      <c r="AL258" s="93"/>
      <c r="AM258" s="93"/>
      <c r="AN258" s="93"/>
      <c r="AO258" s="93"/>
      <c r="AP258" s="93"/>
      <c r="AQ258" s="93"/>
      <c r="AR258" s="93"/>
      <c r="AS258" s="93"/>
      <c r="AT258" s="93"/>
      <c r="AU258" s="93"/>
      <c r="AV258" s="93"/>
      <c r="AW258" s="93"/>
      <c r="AX258" s="93"/>
      <c r="AY258" s="93"/>
      <c r="AZ258" s="93"/>
      <c r="BA258" s="93"/>
      <c r="BB258" s="93"/>
      <c r="BC258" s="93"/>
      <c r="BD258" s="93"/>
      <c r="BE258" s="93"/>
      <c r="BF258" s="93"/>
      <c r="BG258" s="93"/>
      <c r="BH258" s="93"/>
    </row>
    <row r="259" spans="1:60">
      <c r="A259" s="88"/>
      <c r="B259" s="88"/>
      <c r="C259" s="87"/>
      <c r="D259" s="87"/>
      <c r="E259" s="88"/>
      <c r="F259" s="88"/>
      <c r="G259" s="87"/>
      <c r="H259" s="88"/>
      <c r="I259" s="87"/>
      <c r="J259" s="88"/>
      <c r="K259" s="89"/>
      <c r="L259" s="89"/>
      <c r="M259" s="127"/>
      <c r="N259" s="87"/>
      <c r="O259" s="87"/>
      <c r="P259" s="87"/>
      <c r="Q259" s="89"/>
      <c r="R259" s="88"/>
      <c r="S259" s="87"/>
      <c r="T259" s="87"/>
      <c r="U259" s="87"/>
      <c r="V259" s="87"/>
      <c r="W259" s="87"/>
      <c r="X259" s="87"/>
      <c r="Y259" s="87"/>
      <c r="AC259" s="163"/>
    </row>
    <row r="260" spans="1:60">
      <c r="S260" s="162"/>
      <c r="AC260" s="163"/>
    </row>
    <row r="261" spans="1:60">
      <c r="S261" s="162"/>
      <c r="AC261" s="163"/>
    </row>
    <row r="262" spans="1:60">
      <c r="S262" s="162"/>
      <c r="AC262" s="163"/>
    </row>
    <row r="263" spans="1:60">
      <c r="S263" s="162"/>
    </row>
  </sheetData>
  <sheetProtection selectLockedCells="1" selectUnlockedCells="1"/>
  <autoFilter ref="A4:R258"/>
  <mergeCells count="1">
    <mergeCell ref="U3:X4"/>
  </mergeCells>
  <conditionalFormatting sqref="T152:T182 T59:T147 T190:T223">
    <cfRule type="expression" dxfId="66" priority="63" stopIfTrue="1">
      <formula>LEN(TRIM(T59))&gt;0</formula>
    </cfRule>
  </conditionalFormatting>
  <conditionalFormatting sqref="T224">
    <cfRule type="expression" dxfId="65" priority="64" stopIfTrue="1">
      <formula>LEN(TRIM(T224))&gt;0</formula>
    </cfRule>
  </conditionalFormatting>
  <conditionalFormatting sqref="B18">
    <cfRule type="containsText" dxfId="64" priority="71" operator="containsText" text="CDM6044">
      <formula>NOT(ISERROR(SEARCH("CDM6044",B24)))</formula>
    </cfRule>
    <cfRule type="containsText" dxfId="63" priority="72" operator="containsText" text="CDM6043">
      <formula>NOT(ISERROR(SEARCH("CDM6043",B24)))</formula>
    </cfRule>
    <cfRule type="containsText" dxfId="62" priority="73" operator="containsText" text="CDM6043">
      <formula>NOT(ISERROR(SEARCH("CDM6043",B24)))</formula>
    </cfRule>
    <cfRule type="containsText" dxfId="61" priority="74" operator="containsText" text="CDM6043">
      <formula>NOT(ISERROR(SEARCH("CDM6043",B24)))</formula>
    </cfRule>
    <cfRule type="containsText" dxfId="60" priority="75" operator="containsText" text="CDM6042">
      <formula>NOT(ISERROR(SEARCH("CDM6042",B24)))</formula>
    </cfRule>
  </conditionalFormatting>
  <conditionalFormatting sqref="S5:T5">
    <cfRule type="expression" dxfId="59" priority="76" stopIfTrue="1">
      <formula>LEN(TRIM(S8))&gt;0</formula>
    </cfRule>
  </conditionalFormatting>
  <conditionalFormatting sqref="S6">
    <cfRule type="expression" dxfId="58" priority="81" stopIfTrue="1">
      <formula>LEN(TRIM(#REF!))&gt;0</formula>
    </cfRule>
  </conditionalFormatting>
  <conditionalFormatting sqref="S8">
    <cfRule type="expression" dxfId="57" priority="83" stopIfTrue="1">
      <formula>LEN(TRIM(S11))&gt;0</formula>
    </cfRule>
  </conditionalFormatting>
  <conditionalFormatting sqref="S7">
    <cfRule type="expression" dxfId="56" priority="87" stopIfTrue="1">
      <formula>LEN(TRIM(#REF!))&gt;0</formula>
    </cfRule>
  </conditionalFormatting>
  <conditionalFormatting sqref="B17 B42">
    <cfRule type="containsText" dxfId="55" priority="100" operator="containsText" text="CDM6044">
      <formula>NOT(ISERROR(SEARCH("CDM6044",B21)))</formula>
    </cfRule>
    <cfRule type="containsText" dxfId="54" priority="101" operator="containsText" text="CDM6043">
      <formula>NOT(ISERROR(SEARCH("CDM6043",B21)))</formula>
    </cfRule>
    <cfRule type="containsText" dxfId="53" priority="102" operator="containsText" text="CDM6043">
      <formula>NOT(ISERROR(SEARCH("CDM6043",B21)))</formula>
    </cfRule>
    <cfRule type="containsText" dxfId="52" priority="103" operator="containsText" text="CDM6043">
      <formula>NOT(ISERROR(SEARCH("CDM6043",B21)))</formula>
    </cfRule>
    <cfRule type="containsText" dxfId="51" priority="104" operator="containsText" text="CDM6042">
      <formula>NOT(ISERROR(SEARCH("CDM6042",B21)))</formula>
    </cfRule>
  </conditionalFormatting>
  <conditionalFormatting sqref="B15:B16 B28">
    <cfRule type="containsText" dxfId="50" priority="125" operator="containsText" text="CDM6044">
      <formula>NOT(ISERROR(SEARCH("CDM6044",B17)))</formula>
    </cfRule>
    <cfRule type="containsText" dxfId="49" priority="126" operator="containsText" text="CDM6043">
      <formula>NOT(ISERROR(SEARCH("CDM6043",B17)))</formula>
    </cfRule>
    <cfRule type="containsText" dxfId="48" priority="127" operator="containsText" text="CDM6043">
      <formula>NOT(ISERROR(SEARCH("CDM6043",B17)))</formula>
    </cfRule>
    <cfRule type="containsText" dxfId="47" priority="128" operator="containsText" text="CDM6043">
      <formula>NOT(ISERROR(SEARCH("CDM6043",B17)))</formula>
    </cfRule>
    <cfRule type="containsText" dxfId="46" priority="129" operator="containsText" text="CDM6042">
      <formula>NOT(ISERROR(SEARCH("CDM6042",B17)))</formula>
    </cfRule>
  </conditionalFormatting>
  <conditionalFormatting sqref="B14 B23 B21">
    <cfRule type="containsText" dxfId="45" priority="130" operator="containsText" text="CDM6044">
      <formula>NOT(ISERROR(SEARCH("CDM6044",#REF!)))</formula>
    </cfRule>
    <cfRule type="containsText" dxfId="44" priority="131" operator="containsText" text="CDM6043">
      <formula>NOT(ISERROR(SEARCH("CDM6043",#REF!)))</formula>
    </cfRule>
    <cfRule type="containsText" dxfId="43" priority="132" operator="containsText" text="CDM6043">
      <formula>NOT(ISERROR(SEARCH("CDM6043",#REF!)))</formula>
    </cfRule>
    <cfRule type="containsText" dxfId="42" priority="133" operator="containsText" text="CDM6043">
      <formula>NOT(ISERROR(SEARCH("CDM6043",#REF!)))</formula>
    </cfRule>
    <cfRule type="containsText" dxfId="41" priority="134" operator="containsText" text="CDM6042">
      <formula>NOT(ISERROR(SEARCH("CDM6042",#REF!)))</formula>
    </cfRule>
  </conditionalFormatting>
  <conditionalFormatting sqref="T49">
    <cfRule type="expression" dxfId="40" priority="138" stopIfTrue="1">
      <formula>LEN(TRIM(#REF!))&gt;0</formula>
    </cfRule>
  </conditionalFormatting>
  <conditionalFormatting sqref="B20 B43 B41 B50 B47:B48">
    <cfRule type="containsText" dxfId="39" priority="139" operator="containsText" text="CDM6044">
      <formula>NOT(ISERROR(SEARCH("CDM6044",#REF!)))</formula>
    </cfRule>
    <cfRule type="containsText" dxfId="38" priority="140" operator="containsText" text="CDM6043">
      <formula>NOT(ISERROR(SEARCH("CDM6043",#REF!)))</formula>
    </cfRule>
    <cfRule type="containsText" dxfId="37" priority="141" operator="containsText" text="CDM6043">
      <formula>NOT(ISERROR(SEARCH("CDM6043",#REF!)))</formula>
    </cfRule>
    <cfRule type="containsText" dxfId="36" priority="142" operator="containsText" text="CDM6043">
      <formula>NOT(ISERROR(SEARCH("CDM6043",#REF!)))</formula>
    </cfRule>
    <cfRule type="containsText" dxfId="35" priority="143" operator="containsText" text="CDM6042">
      <formula>NOT(ISERROR(SEARCH("CDM6042",#REF!)))</formula>
    </cfRule>
  </conditionalFormatting>
  <conditionalFormatting sqref="B22 B44:B45 B13">
    <cfRule type="containsText" dxfId="34" priority="146" operator="containsText" text="CDM6044">
      <formula>NOT(ISERROR(SEARCH("CDM6044",B16)))</formula>
    </cfRule>
    <cfRule type="containsText" dxfId="33" priority="147" operator="containsText" text="CDM6043">
      <formula>NOT(ISERROR(SEARCH("CDM6043",B16)))</formula>
    </cfRule>
    <cfRule type="containsText" dxfId="32" priority="148" operator="containsText" text="CDM6043">
      <formula>NOT(ISERROR(SEARCH("CDM6043",B16)))</formula>
    </cfRule>
    <cfRule type="containsText" dxfId="31" priority="149" operator="containsText" text="CDM6043">
      <formula>NOT(ISERROR(SEARCH("CDM6043",B16)))</formula>
    </cfRule>
    <cfRule type="containsText" dxfId="30" priority="150" operator="containsText" text="CDM6042">
      <formula>NOT(ISERROR(SEARCH("CDM6042",B16)))</formula>
    </cfRule>
  </conditionalFormatting>
  <conditionalFormatting sqref="B24">
    <cfRule type="containsText" dxfId="29" priority="159" operator="containsText" text="CDM6044">
      <formula>NOT(ISERROR(SEARCH("CDM6044",B26)))</formula>
    </cfRule>
    <cfRule type="containsText" dxfId="28" priority="160" operator="containsText" text="CDM6043">
      <formula>NOT(ISERROR(SEARCH("CDM6043",B26)))</formula>
    </cfRule>
    <cfRule type="containsText" dxfId="27" priority="161" operator="containsText" text="CDM6043">
      <formula>NOT(ISERROR(SEARCH("CDM6043",B26)))</formula>
    </cfRule>
    <cfRule type="containsText" dxfId="26" priority="162" operator="containsText" text="CDM6043">
      <formula>NOT(ISERROR(SEARCH("CDM6043",B26)))</formula>
    </cfRule>
    <cfRule type="containsText" dxfId="25" priority="163" operator="containsText" text="CDM6042">
      <formula>NOT(ISERROR(SEARCH("CDM6042",B26)))</formula>
    </cfRule>
  </conditionalFormatting>
  <conditionalFormatting sqref="B25 B27 B46 B54">
    <cfRule type="containsText" dxfId="24" priority="183" operator="containsText" text="CDM6044">
      <formula>NOT(ISERROR(SEARCH("CDM6044",#REF!)))</formula>
    </cfRule>
    <cfRule type="containsText" dxfId="23" priority="184" operator="containsText" text="CDM6043">
      <formula>NOT(ISERROR(SEARCH("CDM6043",#REF!)))</formula>
    </cfRule>
    <cfRule type="containsText" dxfId="22" priority="185" operator="containsText" text="CDM6043">
      <formula>NOT(ISERROR(SEARCH("CDM6043",#REF!)))</formula>
    </cfRule>
    <cfRule type="containsText" dxfId="21" priority="186" operator="containsText" text="CDM6043">
      <formula>NOT(ISERROR(SEARCH("CDM6043",#REF!)))</formula>
    </cfRule>
    <cfRule type="containsText" dxfId="20" priority="187" operator="containsText" text="CDM6042">
      <formula>NOT(ISERROR(SEARCH("CDM6042",#REF!)))</formula>
    </cfRule>
  </conditionalFormatting>
  <conditionalFormatting sqref="B51:B53">
    <cfRule type="containsText" dxfId="19" priority="189" operator="containsText" text="CDM6044">
      <formula>NOT(ISERROR(SEARCH("CDM6044",B56)))</formula>
    </cfRule>
    <cfRule type="containsText" dxfId="18" priority="190" operator="containsText" text="CDM6043">
      <formula>NOT(ISERROR(SEARCH("CDM6043",B56)))</formula>
    </cfRule>
    <cfRule type="containsText" dxfId="17" priority="191" operator="containsText" text="CDM6043">
      <formula>NOT(ISERROR(SEARCH("CDM6043",B56)))</formula>
    </cfRule>
    <cfRule type="containsText" dxfId="16" priority="192" operator="containsText" text="CDM6043">
      <formula>NOT(ISERROR(SEARCH("CDM6043",B56)))</formula>
    </cfRule>
    <cfRule type="containsText" dxfId="15" priority="193" operator="containsText" text="CDM6042">
      <formula>NOT(ISERROR(SEARCH("CDM6042",B56)))</formula>
    </cfRule>
  </conditionalFormatting>
  <conditionalFormatting sqref="B55:B57">
    <cfRule type="containsText" dxfId="14" priority="17" operator="containsText" text="CDM6044">
      <formula>NOT(ISERROR(SEARCH("CDM6044",#REF!)))</formula>
    </cfRule>
    <cfRule type="containsText" dxfId="13" priority="18" operator="containsText" text="CDM6043">
      <formula>NOT(ISERROR(SEARCH("CDM6043",#REF!)))</formula>
    </cfRule>
    <cfRule type="containsText" dxfId="12" priority="19" operator="containsText" text="CDM6043">
      <formula>NOT(ISERROR(SEARCH("CDM6043",#REF!)))</formula>
    </cfRule>
    <cfRule type="containsText" dxfId="11" priority="20" operator="containsText" text="CDM6043">
      <formula>NOT(ISERROR(SEARCH("CDM6043",#REF!)))</formula>
    </cfRule>
    <cfRule type="containsText" dxfId="10" priority="21" operator="containsText" text="CDM6042">
      <formula>NOT(ISERROR(SEARCH("CDM6042",#REF!)))</formula>
    </cfRule>
  </conditionalFormatting>
  <conditionalFormatting sqref="B58">
    <cfRule type="containsText" dxfId="9" priority="211" operator="containsText" text="CDM6044">
      <formula>NOT(ISERROR(SEARCH("CDM6044",#REF!)))</formula>
    </cfRule>
    <cfRule type="containsText" dxfId="8" priority="212" operator="containsText" text="CDM6043">
      <formula>NOT(ISERROR(SEARCH("CDM6043",#REF!)))</formula>
    </cfRule>
    <cfRule type="containsText" dxfId="7" priority="213" operator="containsText" text="CDM6043">
      <formula>NOT(ISERROR(SEARCH("CDM6043",#REF!)))</formula>
    </cfRule>
    <cfRule type="containsText" dxfId="6" priority="214" operator="containsText" text="CDM6043">
      <formula>NOT(ISERROR(SEARCH("CDM6043",#REF!)))</formula>
    </cfRule>
    <cfRule type="containsText" dxfId="5" priority="215" operator="containsText" text="CDM6042">
      <formula>NOT(ISERROR(SEARCH("CDM6042",#REF!)))</formula>
    </cfRule>
  </conditionalFormatting>
  <conditionalFormatting sqref="B30:B40">
    <cfRule type="containsText" dxfId="4" priority="1" operator="containsText" text="CDM6044">
      <formula>NOT(ISERROR(SEARCH("CDM6044",#REF!)))</formula>
    </cfRule>
    <cfRule type="containsText" dxfId="3" priority="2" operator="containsText" text="CDM6043">
      <formula>NOT(ISERROR(SEARCH("CDM6043",#REF!)))</formula>
    </cfRule>
    <cfRule type="containsText" dxfId="2" priority="3" operator="containsText" text="CDM6043">
      <formula>NOT(ISERROR(SEARCH("CDM6043",#REF!)))</formula>
    </cfRule>
    <cfRule type="containsText" dxfId="1" priority="4" operator="containsText" text="CDM6043">
      <formula>NOT(ISERROR(SEARCH("CDM6043",#REF!)))</formula>
    </cfRule>
    <cfRule type="containsText" dxfId="0" priority="5" operator="containsText" text="CDM6042">
      <formula>NOT(ISERROR(SEARCH("CDM6042",#REF!)))</formula>
    </cfRule>
  </conditionalFormatting>
  <hyperlinks>
    <hyperlink ref="C2" location="'Data Limitations'!A1" display="This database is a WORK IN PROGRESS, and the information is not complete. The data shown may contain errors or omissions and cannot be considered exhaustive"/>
    <hyperlink ref="C66" r:id="rId1"/>
    <hyperlink ref="C61" r:id="rId2"/>
    <hyperlink ref="C101" r:id="rId3"/>
    <hyperlink ref="C102" r:id="rId4"/>
    <hyperlink ref="C204" r:id="rId5"/>
    <hyperlink ref="I204" r:id="rId6"/>
    <hyperlink ref="C202" r:id="rId7"/>
    <hyperlink ref="C205" r:id="rId8"/>
    <hyperlink ref="C62" r:id="rId9"/>
    <hyperlink ref="C67" r:id="rId10"/>
    <hyperlink ref="C60" r:id="rId11"/>
    <hyperlink ref="C201" r:id="rId12"/>
    <hyperlink ref="C70" r:id="rId13"/>
    <hyperlink ref="C63" r:id="rId14"/>
    <hyperlink ref="C65" r:id="rId15"/>
    <hyperlink ref="C206" r:id="rId16"/>
    <hyperlink ref="C68" r:id="rId17" display="Sustainable Urban Transport for Ho Chi Minh City MRT Line 2 Project (ADB) "/>
    <hyperlink ref="C69" r:id="rId18"/>
    <hyperlink ref="C104" r:id="rId19"/>
    <hyperlink ref="C80" r:id="rId20"/>
    <hyperlink ref="C107" r:id="rId21"/>
    <hyperlink ref="C133" r:id="rId22"/>
    <hyperlink ref="C85" r:id="rId23"/>
    <hyperlink ref="C203" r:id="rId24"/>
    <hyperlink ref="C84" r:id="rId25"/>
    <hyperlink ref="C132" r:id="rId26"/>
    <hyperlink ref="C149" r:id="rId27"/>
    <hyperlink ref="C108" r:id="rId28"/>
    <hyperlink ref="C79" r:id="rId29"/>
    <hyperlink ref="C86" r:id="rId30"/>
    <hyperlink ref="C87" r:id="rId31"/>
    <hyperlink ref="C118" r:id="rId32"/>
    <hyperlink ref="C115" r:id="rId33"/>
    <hyperlink ref="C120" r:id="rId34"/>
    <hyperlink ref="C128" r:id="rId35"/>
    <hyperlink ref="C150" r:id="rId36"/>
    <hyperlink ref="C105" r:id="rId37"/>
    <hyperlink ref="C88" r:id="rId38"/>
    <hyperlink ref="C142" r:id="rId39"/>
    <hyperlink ref="C112" r:id="rId40"/>
    <hyperlink ref="C89" r:id="rId41"/>
    <hyperlink ref="C131" r:id="rId42"/>
    <hyperlink ref="C129" r:id="rId43"/>
    <hyperlink ref="C145" r:id="rId44"/>
    <hyperlink ref="C141" r:id="rId45"/>
    <hyperlink ref="C90" r:id="rId46"/>
    <hyperlink ref="C140" r:id="rId47"/>
    <hyperlink ref="C72" r:id="rId48"/>
    <hyperlink ref="C117" r:id="rId49"/>
    <hyperlink ref="C127" r:id="rId50"/>
    <hyperlink ref="C82" r:id="rId51"/>
    <hyperlink ref="C136" r:id="rId52"/>
    <hyperlink ref="C113" r:id="rId53"/>
    <hyperlink ref="C137" r:id="rId54"/>
    <hyperlink ref="C92" r:id="rId55"/>
    <hyperlink ref="C93" r:id="rId56"/>
    <hyperlink ref="C207" r:id="rId57"/>
    <hyperlink ref="C73" r:id="rId58"/>
    <hyperlink ref="C75" r:id="rId59"/>
    <hyperlink ref="C96" r:id="rId60"/>
    <hyperlink ref="C94" r:id="rId61"/>
    <hyperlink ref="C95" r:id="rId62"/>
    <hyperlink ref="C124" r:id="rId63"/>
    <hyperlink ref="C114" r:id="rId64"/>
    <hyperlink ref="C81" r:id="rId65"/>
    <hyperlink ref="C97" r:id="rId66"/>
    <hyperlink ref="C156" r:id="rId67"/>
    <hyperlink ref="C76" r:id="rId68"/>
    <hyperlink ref="C121" r:id="rId69"/>
    <hyperlink ref="C138" r:id="rId70"/>
    <hyperlink ref="C106" r:id="rId71"/>
    <hyperlink ref="C125" r:id="rId72"/>
    <hyperlink ref="C139" r:id="rId73"/>
    <hyperlink ref="C217" r:id="rId74"/>
    <hyperlink ref="C110" r:id="rId75"/>
    <hyperlink ref="C98" r:id="rId76"/>
    <hyperlink ref="C122" r:id="rId77"/>
    <hyperlink ref="C143" r:id="rId78"/>
    <hyperlink ref="C99" r:id="rId79"/>
    <hyperlink ref="C214" r:id="rId80" display="Ethiopia Railway's ­ Addis Ababa Light Rail Transit (LRT) Transit Oriented Development (TOD) NAMA"/>
    <hyperlink ref="C103" r:id="rId81"/>
    <hyperlink ref="C77" r:id="rId82"/>
    <hyperlink ref="C111" r:id="rId83"/>
    <hyperlink ref="C91" r:id="rId84"/>
    <hyperlink ref="C109" r:id="rId85"/>
    <hyperlink ref="C152" r:id="rId86"/>
    <hyperlink ref="C153" r:id="rId87"/>
    <hyperlink ref="C154" r:id="rId88"/>
    <hyperlink ref="C155" r:id="rId89"/>
    <hyperlink ref="C215" r:id="rId90"/>
    <hyperlink ref="C158" r:id="rId91"/>
    <hyperlink ref="C216" r:id="rId92"/>
    <hyperlink ref="C162" r:id="rId93"/>
    <hyperlink ref="C163" r:id="rId94"/>
    <hyperlink ref="C164" r:id="rId95"/>
    <hyperlink ref="C165" r:id="rId96"/>
    <hyperlink ref="C168" r:id="rId97"/>
    <hyperlink ref="S168" r:id="rId98"/>
    <hyperlink ref="C169" r:id="rId99"/>
    <hyperlink ref="C170" r:id="rId100"/>
    <hyperlink ref="C230" r:id="rId101"/>
    <hyperlink ref="C176" r:id="rId102"/>
    <hyperlink ref="C177" r:id="rId103"/>
    <hyperlink ref="C178" r:id="rId104"/>
    <hyperlink ref="C179" r:id="rId105"/>
    <hyperlink ref="C180" r:id="rId106"/>
    <hyperlink ref="C181" r:id="rId107"/>
    <hyperlink ref="C182" r:id="rId108"/>
    <hyperlink ref="S182" r:id="rId109"/>
    <hyperlink ref="C190" r:id="rId110"/>
    <hyperlink ref="C191" r:id="rId111"/>
    <hyperlink ref="C192" r:id="rId112"/>
    <hyperlink ref="C195" r:id="rId113"/>
    <hyperlink ref="C194" r:id="rId114"/>
    <hyperlink ref="C198" r:id="rId115"/>
    <hyperlink ref="C197" r:id="rId116"/>
    <hyperlink ref="C199" r:id="rId117"/>
    <hyperlink ref="C59" r:id="rId118"/>
    <hyperlink ref="C123" r:id="rId119"/>
    <hyperlink ref="C161" r:id="rId120"/>
    <hyperlink ref="C231" r:id="rId121"/>
    <hyperlink ref="C210" r:id="rId122"/>
    <hyperlink ref="C228" r:id="rId123"/>
    <hyperlink ref="C232" r:id="rId124"/>
    <hyperlink ref="C233" r:id="rId125"/>
    <hyperlink ref="C234" r:id="rId126"/>
    <hyperlink ref="C222" r:id="rId127"/>
    <hyperlink ref="C221" r:id="rId128"/>
    <hyperlink ref="C223" r:id="rId129"/>
    <hyperlink ref="C224" r:id="rId130"/>
    <hyperlink ref="C225" r:id="rId131"/>
    <hyperlink ref="C227" r:id="rId132"/>
    <hyperlink ref="C229" r:id="rId133"/>
    <hyperlink ref="C71" r:id="rId134"/>
    <hyperlink ref="C146" r:id="rId135"/>
    <hyperlink ref="C147" r:id="rId136"/>
    <hyperlink ref="C172" r:id="rId137"/>
    <hyperlink ref="C236" r:id="rId138"/>
    <hyperlink ref="C237" r:id="rId139"/>
    <hyperlink ref="C238" r:id="rId140"/>
    <hyperlink ref="C243" r:id="rId141"/>
    <hyperlink ref="C244" r:id="rId142"/>
    <hyperlink ref="C245" r:id="rId143"/>
    <hyperlink ref="C173" r:id="rId144"/>
    <hyperlink ref="C240" r:id="rId145"/>
    <hyperlink ref="C242" r:id="rId146"/>
    <hyperlink ref="C130" r:id="rId147"/>
    <hyperlink ref="I159" r:id="rId148"/>
    <hyperlink ref="C159" r:id="rId149"/>
    <hyperlink ref="C160" r:id="rId150"/>
    <hyperlink ref="I160" r:id="rId151"/>
    <hyperlink ref="I157" r:id="rId152"/>
    <hyperlink ref="C157" r:id="rId153"/>
    <hyperlink ref="C166" r:id="rId154"/>
    <hyperlink ref="C174" r:id="rId155"/>
    <hyperlink ref="C193" r:id="rId156"/>
    <hyperlink ref="C116" r:id="rId157"/>
    <hyperlink ref="C78" r:id="rId158"/>
    <hyperlink ref="C134" r:id="rId159"/>
    <hyperlink ref="C148" r:id="rId160"/>
    <hyperlink ref="C119" r:id="rId161"/>
    <hyperlink ref="C135" r:id="rId162"/>
    <hyperlink ref="C74" r:id="rId163"/>
    <hyperlink ref="C100" r:id="rId164"/>
    <hyperlink ref="C200" r:id="rId165"/>
    <hyperlink ref="C208" r:id="rId166"/>
    <hyperlink ref="C219" r:id="rId167"/>
    <hyperlink ref="C220" r:id="rId168"/>
    <hyperlink ref="C226" r:id="rId169"/>
    <hyperlink ref="C239" r:id="rId170"/>
    <hyperlink ref="C241" r:id="rId171"/>
    <hyperlink ref="C246" r:id="rId172"/>
    <hyperlink ref="C247" r:id="rId173"/>
    <hyperlink ref="C211" r:id="rId174"/>
    <hyperlink ref="C212" r:id="rId175"/>
    <hyperlink ref="C218" r:id="rId176"/>
    <hyperlink ref="C254" r:id="rId177"/>
    <hyperlink ref="C256" r:id="rId178"/>
    <hyperlink ref="C258" r:id="rId179"/>
    <hyperlink ref="C251" r:id="rId180"/>
    <hyperlink ref="C252" r:id="rId181"/>
    <hyperlink ref="C253" r:id="rId182"/>
    <hyperlink ref="C257" r:id="rId183"/>
    <hyperlink ref="C250" r:id="rId184"/>
    <hyperlink ref="C255" r:id="rId185"/>
    <hyperlink ref="C126" r:id="rId186"/>
    <hyperlink ref="C83" r:id="rId187"/>
    <hyperlink ref="C144" r:id="rId188"/>
    <hyperlink ref="C151" r:id="rId189"/>
    <hyperlink ref="C235" r:id="rId190"/>
    <hyperlink ref="C187" r:id="rId191"/>
    <hyperlink ref="C188" r:id="rId192"/>
    <hyperlink ref="C189" r:id="rId193"/>
    <hyperlink ref="C183" r:id="rId194"/>
    <hyperlink ref="C184" r:id="rId195"/>
    <hyperlink ref="C5" r:id="rId196"/>
    <hyperlink ref="R5" r:id="rId197"/>
    <hyperlink ref="C32" r:id="rId198"/>
    <hyperlink ref="C40" r:id="rId199"/>
    <hyperlink ref="C20" r:id="rId200"/>
    <hyperlink ref="C11" r:id="rId201"/>
    <hyperlink ref="C10" r:id="rId202"/>
    <hyperlink ref="C35" r:id="rId203"/>
    <hyperlink ref="C36" r:id="rId204"/>
    <hyperlink ref="C37" r:id="rId205"/>
    <hyperlink ref="C24" r:id="rId206"/>
    <hyperlink ref="C28" r:id="rId207"/>
    <hyperlink ref="C41" r:id="rId208"/>
    <hyperlink ref="C14" r:id="rId209"/>
    <hyperlink ref="C49" r:id="rId210"/>
    <hyperlink ref="C9" r:id="rId211"/>
    <hyperlink ref="C46" r:id="rId212"/>
    <hyperlink ref="C29" r:id="rId213"/>
    <hyperlink ref="C6" r:id="rId214"/>
    <hyperlink ref="C19" r:id="rId215"/>
    <hyperlink ref="C38" r:id="rId216"/>
    <hyperlink ref="C27" r:id="rId217"/>
    <hyperlink ref="C15" r:id="rId218"/>
    <hyperlink ref="C33" r:id="rId219"/>
    <hyperlink ref="C31" r:id="rId220"/>
    <hyperlink ref="C34" r:id="rId221"/>
    <hyperlink ref="C21" r:id="rId222"/>
    <hyperlink ref="C16" r:id="rId223"/>
    <hyperlink ref="C18" r:id="rId224"/>
    <hyperlink ref="C39" r:id="rId225"/>
    <hyperlink ref="C50" r:id="rId226"/>
    <hyperlink ref="C58" r:id="rId227"/>
    <hyperlink ref="C54" r:id="rId228"/>
    <hyperlink ref="C248" r:id="rId229"/>
    <hyperlink ref="C249" r:id="rId230"/>
  </hyperlinks>
  <pageMargins left="0.75" right="0.75" top="1" bottom="1" header="0.51180555555555551" footer="0.51180555555555551"/>
  <pageSetup orientation="portrait" horizontalDpi="4294967292" verticalDpi="4294967292"/>
  <drawing r:id="rId231"/>
  <legacyDrawing r:id="rId23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workbookViewId="0">
      <selection activeCell="A43" sqref="A43"/>
    </sheetView>
  </sheetViews>
  <sheetFormatPr baseColWidth="10" defaultColWidth="13.1640625" defaultRowHeight="13" x14ac:dyDescent="0"/>
  <cols>
    <col min="1" max="1" width="46.1640625" style="6" customWidth="1"/>
    <col min="2" max="2" width="93.1640625" style="14" customWidth="1"/>
    <col min="3" max="16384" width="13.1640625" style="3"/>
  </cols>
  <sheetData>
    <row r="1" spans="1:2">
      <c r="A1" s="35" t="s">
        <v>594</v>
      </c>
      <c r="B1" s="36"/>
    </row>
    <row r="2" spans="1:2" ht="91">
      <c r="A2" s="37" t="s">
        <v>6</v>
      </c>
      <c r="B2" s="14" t="s">
        <v>595</v>
      </c>
    </row>
    <row r="3" spans="1:2">
      <c r="A3" s="37" t="s">
        <v>596</v>
      </c>
      <c r="B3" s="14" t="s">
        <v>597</v>
      </c>
    </row>
    <row r="4" spans="1:2">
      <c r="A4" s="37" t="s">
        <v>8</v>
      </c>
      <c r="B4" s="14" t="s">
        <v>598</v>
      </c>
    </row>
    <row r="5" spans="1:2">
      <c r="A5" s="37" t="s">
        <v>9</v>
      </c>
      <c r="B5" s="14" t="s">
        <v>599</v>
      </c>
    </row>
    <row r="6" spans="1:2">
      <c r="A6" s="37" t="s">
        <v>10</v>
      </c>
      <c r="B6" s="23" t="s">
        <v>600</v>
      </c>
    </row>
    <row r="7" spans="1:2" ht="78">
      <c r="A7" s="37" t="s">
        <v>11</v>
      </c>
      <c r="B7" s="23" t="s">
        <v>601</v>
      </c>
    </row>
    <row r="8" spans="1:2">
      <c r="A8" s="37" t="s">
        <v>12</v>
      </c>
      <c r="B8" s="14" t="s">
        <v>602</v>
      </c>
    </row>
    <row r="9" spans="1:2">
      <c r="A9" s="38" t="s">
        <v>13</v>
      </c>
      <c r="B9" s="14" t="s">
        <v>603</v>
      </c>
    </row>
    <row r="10" spans="1:2" ht="65">
      <c r="A10" s="38" t="s">
        <v>14</v>
      </c>
      <c r="B10" s="14" t="s">
        <v>604</v>
      </c>
    </row>
    <row r="11" spans="1:2">
      <c r="A11" s="38" t="s">
        <v>15</v>
      </c>
      <c r="B11" s="14" t="s">
        <v>605</v>
      </c>
    </row>
    <row r="12" spans="1:2">
      <c r="A12" s="38" t="s">
        <v>16</v>
      </c>
      <c r="B12" s="14" t="s">
        <v>606</v>
      </c>
    </row>
    <row r="13" spans="1:2">
      <c r="A13" s="38" t="s">
        <v>17</v>
      </c>
      <c r="B13" s="14" t="s">
        <v>607</v>
      </c>
    </row>
    <row r="14" spans="1:2">
      <c r="A14" s="38" t="s">
        <v>18</v>
      </c>
      <c r="B14" s="23" t="s">
        <v>608</v>
      </c>
    </row>
    <row r="15" spans="1:2">
      <c r="A15" s="38" t="s">
        <v>19</v>
      </c>
      <c r="B15" s="23" t="s">
        <v>609</v>
      </c>
    </row>
    <row r="16" spans="1:2">
      <c r="A16" s="38" t="s">
        <v>20</v>
      </c>
      <c r="B16" s="23" t="s">
        <v>610</v>
      </c>
    </row>
    <row r="17" spans="1:2" ht="26">
      <c r="A17" s="39" t="s">
        <v>21</v>
      </c>
      <c r="B17" s="14" t="s">
        <v>611</v>
      </c>
    </row>
    <row r="18" spans="1:2" ht="26">
      <c r="A18" s="38" t="s">
        <v>612</v>
      </c>
      <c r="B18" s="14" t="s">
        <v>613</v>
      </c>
    </row>
    <row r="19" spans="1:2">
      <c r="A19" s="7"/>
    </row>
  </sheetData>
  <pageMargins left="0.75" right="0.75" top="1" bottom="1" header="0.51180555555555551" footer="0.5118055555555555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D7" sqref="D7"/>
    </sheetView>
  </sheetViews>
  <sheetFormatPr baseColWidth="10" defaultColWidth="10.6640625" defaultRowHeight="13" x14ac:dyDescent="0"/>
  <cols>
    <col min="1" max="1" width="14.83203125" style="3" customWidth="1"/>
    <col min="2" max="2" width="51.33203125" style="3" customWidth="1"/>
    <col min="3" max="3" width="18.6640625" style="2" customWidth="1"/>
    <col min="4" max="4" width="73.33203125" style="3" customWidth="1"/>
    <col min="5" max="16384" width="10.6640625" style="3"/>
  </cols>
  <sheetData>
    <row r="1" spans="1:4">
      <c r="A1" s="40" t="s">
        <v>614</v>
      </c>
      <c r="B1" s="40"/>
      <c r="C1" s="75" t="s">
        <v>615</v>
      </c>
      <c r="D1" s="40" t="s">
        <v>616</v>
      </c>
    </row>
    <row r="2" spans="1:4" s="6" customFormat="1" ht="20" customHeight="1">
      <c r="A2" s="3" t="s">
        <v>617</v>
      </c>
      <c r="B2" s="12" t="s">
        <v>618</v>
      </c>
      <c r="C2" s="76" t="s">
        <v>735</v>
      </c>
      <c r="D2" s="13" t="s">
        <v>619</v>
      </c>
    </row>
    <row r="3" spans="1:4">
      <c r="A3" s="3" t="s">
        <v>620</v>
      </c>
      <c r="B3" s="12" t="s">
        <v>621</v>
      </c>
      <c r="C3" s="76" t="s">
        <v>735</v>
      </c>
      <c r="D3" s="13" t="s">
        <v>651</v>
      </c>
    </row>
    <row r="4" spans="1:4" ht="13" customHeight="1">
      <c r="A4" s="3" t="s">
        <v>622</v>
      </c>
      <c r="B4" s="9" t="s">
        <v>623</v>
      </c>
      <c r="C4" s="76" t="s">
        <v>735</v>
      </c>
      <c r="D4" s="41" t="s">
        <v>624</v>
      </c>
    </row>
    <row r="5" spans="1:4" ht="15">
      <c r="A5" s="3" t="s">
        <v>625</v>
      </c>
      <c r="B5" s="9" t="s">
        <v>626</v>
      </c>
      <c r="C5" s="76" t="s">
        <v>735</v>
      </c>
      <c r="D5" s="3" t="s">
        <v>627</v>
      </c>
    </row>
    <row r="6" spans="1:4" ht="15" customHeight="1">
      <c r="A6" s="3" t="s">
        <v>628</v>
      </c>
      <c r="B6" s="71" t="s">
        <v>629</v>
      </c>
      <c r="C6" s="76" t="s">
        <v>735</v>
      </c>
      <c r="D6" s="41" t="s">
        <v>624</v>
      </c>
    </row>
    <row r="7" spans="1:4" ht="60">
      <c r="A7" s="3" t="s">
        <v>630</v>
      </c>
      <c r="B7" s="98" t="s">
        <v>749</v>
      </c>
      <c r="C7" s="76" t="s">
        <v>735</v>
      </c>
      <c r="D7" s="3" t="s">
        <v>631</v>
      </c>
    </row>
    <row r="8" spans="1:4" ht="15">
      <c r="A8" s="3" t="s">
        <v>632</v>
      </c>
      <c r="B8" s="9" t="s">
        <v>632</v>
      </c>
      <c r="C8" s="76" t="s">
        <v>735</v>
      </c>
      <c r="D8" s="3" t="s">
        <v>734</v>
      </c>
    </row>
  </sheetData>
  <hyperlinks>
    <hyperlink ref="B2" r:id="rId1"/>
    <hyperlink ref="B3" r:id="rId2"/>
    <hyperlink ref="B4" r:id="rId3"/>
    <hyperlink ref="B5" r:id="rId4"/>
    <hyperlink ref="B6" r:id="rId5"/>
    <hyperlink ref="B8" r:id="rId6"/>
  </hyperlinks>
  <pageMargins left="0.7" right="0.7" top="0.75" bottom="0.75" header="0.51180555555555551" footer="0.51180555555555551"/>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11"/>
  <sheetViews>
    <sheetView workbookViewId="0">
      <selection activeCell="G21" sqref="G21"/>
    </sheetView>
  </sheetViews>
  <sheetFormatPr baseColWidth="10" defaultColWidth="13.1640625" defaultRowHeight="15" x14ac:dyDescent="0"/>
  <cols>
    <col min="1" max="1" width="17.1640625" style="1" customWidth="1"/>
    <col min="2" max="16384" width="13.1640625" style="1"/>
  </cols>
  <sheetData>
    <row r="1" spans="1:74" s="44" customFormat="1" ht="13" customHeight="1">
      <c r="A1" s="42" t="s">
        <v>633</v>
      </c>
      <c r="B1" s="43" t="s">
        <v>634</v>
      </c>
      <c r="C1" s="43"/>
      <c r="E1" s="45"/>
      <c r="G1" s="45"/>
      <c r="H1" s="45"/>
      <c r="I1" s="45"/>
      <c r="J1" s="45"/>
      <c r="K1" s="45"/>
      <c r="L1" s="46"/>
      <c r="M1" s="45"/>
      <c r="N1" s="47"/>
      <c r="O1" s="47"/>
      <c r="P1" s="47"/>
      <c r="Q1" s="48"/>
      <c r="R1" s="49"/>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row>
    <row r="2" spans="1:74">
      <c r="A2" s="51" t="s">
        <v>635</v>
      </c>
    </row>
    <row r="3" spans="1:74">
      <c r="A3" s="51" t="s">
        <v>636</v>
      </c>
    </row>
    <row r="4" spans="1:74">
      <c r="A4" s="51" t="s">
        <v>637</v>
      </c>
    </row>
    <row r="5" spans="1:74">
      <c r="A5" s="51" t="s">
        <v>638</v>
      </c>
    </row>
    <row r="6" spans="1:74">
      <c r="A6" s="51" t="s">
        <v>639</v>
      </c>
    </row>
    <row r="7" spans="1:74">
      <c r="A7" s="51" t="s">
        <v>640</v>
      </c>
    </row>
    <row r="8" spans="1:74">
      <c r="A8" s="51" t="s">
        <v>641</v>
      </c>
    </row>
    <row r="9" spans="1:74">
      <c r="A9" s="51" t="s">
        <v>642</v>
      </c>
    </row>
    <row r="10" spans="1:74">
      <c r="A10" s="52" t="s">
        <v>643</v>
      </c>
    </row>
    <row r="11" spans="1:74">
      <c r="A11" s="52" t="s">
        <v>644</v>
      </c>
    </row>
  </sheetData>
  <pageMargins left="0.75" right="0.75" top="1" bottom="1" header="0.51180555555555551" footer="0.5118055555555555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29"/>
  </sheetPr>
  <dimension ref="A1:R23"/>
  <sheetViews>
    <sheetView zoomScale="45" zoomScaleNormal="45" zoomScalePageLayoutView="45" workbookViewId="0">
      <selection activeCell="C31" activeCellId="1" sqref="I202:I203 C31"/>
    </sheetView>
  </sheetViews>
  <sheetFormatPr baseColWidth="10" defaultColWidth="10.6640625" defaultRowHeight="15" x14ac:dyDescent="0"/>
  <cols>
    <col min="1" max="1" width="17.83203125" style="53" customWidth="1"/>
    <col min="2" max="2" width="14.6640625" style="53" customWidth="1"/>
    <col min="3" max="3" width="57.83203125" style="32" customWidth="1"/>
    <col min="4" max="4" width="33.83203125" style="32" customWidth="1"/>
    <col min="5" max="5" width="13.83203125" style="53" customWidth="1"/>
    <col min="6" max="6" width="13.33203125" style="32" customWidth="1"/>
    <col min="7" max="7" width="14.1640625" style="32" customWidth="1"/>
    <col min="8" max="8" width="21.1640625" style="53" customWidth="1"/>
    <col min="9" max="9" width="24.1640625" style="32" customWidth="1"/>
    <col min="10" max="10" width="19.1640625" style="53" customWidth="1"/>
    <col min="11" max="11" width="15.83203125" style="53" customWidth="1"/>
    <col min="12" max="12" width="13.6640625" style="32" customWidth="1"/>
    <col min="13" max="13" width="13" style="32" customWidth="1"/>
    <col min="14" max="14" width="16.1640625" style="32" customWidth="1"/>
    <col min="15" max="15" width="16.33203125" style="32" customWidth="1"/>
    <col min="16" max="16" width="15" style="32" customWidth="1"/>
    <col min="17" max="17" width="19" style="32" customWidth="1"/>
    <col min="18" max="18" width="83.5" style="32" customWidth="1"/>
    <col min="19" max="16384" width="10.6640625" style="32"/>
  </cols>
  <sheetData>
    <row r="1" spans="1:18" s="56" customFormat="1">
      <c r="A1" s="54"/>
      <c r="B1" s="20"/>
      <c r="C1" s="34"/>
      <c r="D1" s="24"/>
      <c r="E1" s="20"/>
      <c r="F1" s="20"/>
      <c r="G1" s="24"/>
      <c r="H1" s="55"/>
      <c r="I1" s="21"/>
      <c r="J1" s="20"/>
      <c r="K1" s="20"/>
      <c r="L1" s="25"/>
      <c r="M1" s="20"/>
      <c r="N1" s="22"/>
      <c r="O1" s="22"/>
      <c r="P1" s="22"/>
      <c r="Q1" s="5"/>
      <c r="R1" s="55"/>
    </row>
    <row r="2" spans="1:18" s="56" customFormat="1">
      <c r="A2" s="57" t="s">
        <v>1</v>
      </c>
      <c r="B2" s="58"/>
      <c r="C2" s="59" t="s">
        <v>2</v>
      </c>
      <c r="D2" s="60"/>
      <c r="E2" s="61"/>
      <c r="F2" s="62"/>
      <c r="G2" s="60"/>
      <c r="H2" s="61"/>
      <c r="I2" s="63"/>
      <c r="J2" s="58" t="s">
        <v>3</v>
      </c>
      <c r="K2" s="58"/>
      <c r="L2" s="58"/>
      <c r="M2" s="60"/>
      <c r="N2" s="60" t="s">
        <v>4</v>
      </c>
      <c r="O2" s="60"/>
      <c r="P2" s="64"/>
      <c r="Q2" s="64"/>
      <c r="R2" s="59"/>
    </row>
    <row r="3" spans="1:18" s="56" customFormat="1" ht="52">
      <c r="A3" s="65" t="s">
        <v>6</v>
      </c>
      <c r="B3" s="65" t="s">
        <v>7</v>
      </c>
      <c r="C3" s="65" t="s">
        <v>8</v>
      </c>
      <c r="D3" s="65" t="s">
        <v>9</v>
      </c>
      <c r="E3" s="65" t="s">
        <v>10</v>
      </c>
      <c r="F3" s="65" t="s">
        <v>11</v>
      </c>
      <c r="G3" s="65" t="s">
        <v>12</v>
      </c>
      <c r="H3" s="8" t="s">
        <v>13</v>
      </c>
      <c r="I3" s="8" t="s">
        <v>14</v>
      </c>
      <c r="J3" s="8" t="s">
        <v>15</v>
      </c>
      <c r="K3" s="8" t="s">
        <v>16</v>
      </c>
      <c r="L3" s="8" t="s">
        <v>645</v>
      </c>
      <c r="M3" s="8" t="s">
        <v>18</v>
      </c>
      <c r="N3" s="8" t="s">
        <v>646</v>
      </c>
      <c r="O3" s="8" t="s">
        <v>647</v>
      </c>
      <c r="P3" s="66" t="s">
        <v>21</v>
      </c>
      <c r="Q3" s="8" t="s">
        <v>612</v>
      </c>
      <c r="R3" s="65" t="s">
        <v>23</v>
      </c>
    </row>
    <row r="4" spans="1:18">
      <c r="A4" s="26"/>
      <c r="B4" s="26"/>
      <c r="C4" s="27"/>
      <c r="D4" s="28"/>
      <c r="E4" s="26"/>
      <c r="F4" s="26"/>
      <c r="G4" s="29"/>
      <c r="H4" s="26"/>
      <c r="I4" s="29"/>
      <c r="J4" s="30"/>
      <c r="K4" s="30"/>
      <c r="L4" s="31"/>
      <c r="M4" s="4"/>
      <c r="N4" s="4"/>
      <c r="O4" s="4"/>
      <c r="P4" s="29"/>
      <c r="Q4" s="29"/>
      <c r="R4" s="29"/>
    </row>
    <row r="5" spans="1:18">
      <c r="A5" s="26"/>
      <c r="B5" s="26"/>
      <c r="C5" s="27"/>
      <c r="D5" s="29"/>
      <c r="E5" s="26"/>
      <c r="F5" s="26"/>
      <c r="G5" s="29"/>
      <c r="H5" s="26"/>
      <c r="I5" s="29"/>
      <c r="J5" s="30"/>
      <c r="K5" s="30"/>
      <c r="L5" s="33"/>
      <c r="M5" s="4"/>
      <c r="N5" s="4"/>
      <c r="O5" s="4"/>
      <c r="P5" s="29"/>
      <c r="Q5" s="29"/>
      <c r="R5" s="29"/>
    </row>
    <row r="6" spans="1:18">
      <c r="A6" s="26"/>
      <c r="B6" s="26"/>
      <c r="C6" s="27"/>
      <c r="D6" s="29"/>
      <c r="E6" s="26"/>
      <c r="F6" s="26"/>
      <c r="G6" s="29"/>
      <c r="H6" s="26"/>
      <c r="I6" s="29"/>
      <c r="J6" s="30"/>
      <c r="K6" s="30"/>
      <c r="L6" s="31"/>
      <c r="M6" s="4"/>
      <c r="N6" s="4"/>
      <c r="O6" s="4"/>
      <c r="P6" s="29"/>
      <c r="Q6" s="29"/>
      <c r="R6" s="29"/>
    </row>
    <row r="7" spans="1:18">
      <c r="A7" s="26"/>
      <c r="B7" s="26"/>
      <c r="C7" s="27"/>
      <c r="D7" s="29"/>
      <c r="E7" s="26"/>
      <c r="F7" s="26"/>
      <c r="G7" s="29"/>
      <c r="H7" s="26"/>
      <c r="I7" s="29"/>
      <c r="J7" s="30"/>
      <c r="K7" s="30"/>
      <c r="L7" s="33"/>
      <c r="M7" s="4"/>
      <c r="N7" s="4"/>
      <c r="O7" s="4"/>
      <c r="P7" s="29"/>
      <c r="Q7" s="29"/>
      <c r="R7" s="29"/>
    </row>
    <row r="8" spans="1:18">
      <c r="A8" s="26"/>
      <c r="B8" s="26"/>
      <c r="C8" s="27"/>
      <c r="D8" s="29"/>
      <c r="E8" s="26"/>
      <c r="F8" s="26"/>
      <c r="G8" s="29"/>
      <c r="H8" s="26"/>
      <c r="I8" s="29"/>
      <c r="J8" s="30"/>
      <c r="K8" s="30"/>
      <c r="L8" s="31"/>
      <c r="M8" s="4"/>
      <c r="N8" s="4"/>
      <c r="O8" s="4"/>
      <c r="P8" s="29"/>
      <c r="Q8" s="29"/>
      <c r="R8" s="29"/>
    </row>
    <row r="9" spans="1:18">
      <c r="A9" s="26"/>
      <c r="B9" s="26"/>
      <c r="C9" s="27"/>
      <c r="D9" s="28"/>
      <c r="E9" s="26"/>
      <c r="F9" s="26"/>
      <c r="G9" s="29"/>
      <c r="H9" s="26"/>
      <c r="I9" s="29"/>
      <c r="J9" s="30"/>
      <c r="K9" s="30"/>
      <c r="L9" s="31"/>
      <c r="M9" s="4"/>
      <c r="N9" s="4"/>
      <c r="O9" s="4"/>
      <c r="P9" s="29"/>
      <c r="Q9" s="29"/>
      <c r="R9" s="29"/>
    </row>
    <row r="10" spans="1:18">
      <c r="A10" s="26"/>
      <c r="B10" s="26"/>
      <c r="C10" s="27"/>
      <c r="D10" s="29"/>
      <c r="E10" s="26"/>
      <c r="F10" s="26"/>
      <c r="G10" s="29"/>
      <c r="H10" s="26"/>
      <c r="I10" s="29"/>
      <c r="J10" s="30"/>
      <c r="K10" s="30"/>
      <c r="L10" s="33"/>
      <c r="M10" s="4"/>
      <c r="N10" s="4"/>
      <c r="O10" s="4"/>
      <c r="P10" s="29"/>
      <c r="Q10" s="29"/>
      <c r="R10" s="29"/>
    </row>
    <row r="11" spans="1:18">
      <c r="A11" s="26"/>
      <c r="B11" s="26"/>
      <c r="C11" s="27"/>
      <c r="D11" s="29"/>
      <c r="E11" s="26"/>
      <c r="F11" s="26"/>
      <c r="G11" s="29"/>
      <c r="H11" s="26"/>
      <c r="I11" s="29"/>
      <c r="J11" s="30"/>
      <c r="K11" s="30"/>
      <c r="L11" s="33"/>
      <c r="M11" s="4"/>
      <c r="N11" s="4"/>
      <c r="O11" s="4"/>
      <c r="P11" s="29"/>
      <c r="Q11" s="29"/>
      <c r="R11" s="29"/>
    </row>
    <row r="12" spans="1:18">
      <c r="A12" s="26"/>
      <c r="B12" s="26"/>
      <c r="C12" s="27"/>
      <c r="D12" s="28"/>
      <c r="E12" s="26"/>
      <c r="F12" s="26"/>
      <c r="G12" s="29"/>
      <c r="H12" s="26"/>
      <c r="I12" s="29"/>
      <c r="J12" s="30"/>
      <c r="K12" s="30"/>
      <c r="L12" s="31"/>
      <c r="M12" s="4"/>
      <c r="N12" s="4"/>
      <c r="O12" s="4"/>
      <c r="P12" s="29"/>
      <c r="Q12" s="29"/>
      <c r="R12" s="29"/>
    </row>
    <row r="13" spans="1:18">
      <c r="N13" s="4"/>
      <c r="O13" s="4"/>
    </row>
    <row r="15" spans="1:18" ht="12.75" customHeight="1">
      <c r="A15" s="169" t="s">
        <v>5</v>
      </c>
      <c r="B15" s="169"/>
      <c r="C15" s="169"/>
      <c r="J15" s="67"/>
      <c r="K15" s="67"/>
      <c r="L15" s="68"/>
      <c r="M15" s="68"/>
    </row>
    <row r="16" spans="1:18">
      <c r="A16" s="169"/>
      <c r="B16" s="169"/>
      <c r="C16" s="169"/>
      <c r="J16" s="67"/>
      <c r="K16" s="67"/>
      <c r="L16" s="68"/>
      <c r="M16" s="68"/>
    </row>
    <row r="17" spans="1:13">
      <c r="A17" s="169"/>
      <c r="B17" s="169"/>
      <c r="C17" s="169"/>
      <c r="J17" s="67"/>
      <c r="K17" s="67"/>
      <c r="L17" s="68"/>
      <c r="M17" s="68"/>
    </row>
    <row r="18" spans="1:13">
      <c r="A18" s="169"/>
      <c r="B18" s="169"/>
      <c r="C18" s="169"/>
      <c r="J18" s="67"/>
      <c r="K18" s="67"/>
      <c r="L18" s="68"/>
      <c r="M18" s="68"/>
    </row>
    <row r="19" spans="1:13">
      <c r="A19" s="169"/>
      <c r="B19" s="169"/>
      <c r="C19" s="169"/>
      <c r="J19" s="67"/>
      <c r="K19" s="67"/>
      <c r="L19" s="68"/>
      <c r="M19" s="68"/>
    </row>
    <row r="20" spans="1:13">
      <c r="J20" s="67"/>
      <c r="K20" s="67"/>
      <c r="L20" s="68"/>
      <c r="M20" s="68"/>
    </row>
    <row r="21" spans="1:13">
      <c r="J21" s="67"/>
      <c r="K21" s="67"/>
      <c r="L21" s="68"/>
      <c r="M21" s="68"/>
    </row>
    <row r="22" spans="1:13">
      <c r="J22" s="67"/>
      <c r="K22" s="67"/>
      <c r="L22" s="68"/>
      <c r="M22" s="68"/>
    </row>
    <row r="23" spans="1:13">
      <c r="J23" s="67"/>
      <c r="K23" s="67"/>
      <c r="L23" s="68"/>
      <c r="M23" s="68"/>
    </row>
  </sheetData>
  <sheetProtection selectLockedCells="1" selectUnlockedCells="1"/>
  <mergeCells count="1">
    <mergeCell ref="A15:C19"/>
  </mergeCells>
  <pageMargins left="0.7" right="0.7" top="0.75" bottom="0.75" header="0.51180555555555551" footer="0.5118055555555555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Climate Instruments</vt:lpstr>
      <vt:lpstr>Column Keys</vt:lpstr>
      <vt:lpstr>References</vt:lpstr>
      <vt:lpstr>Data Limitations</vt:lpstr>
      <vt:lpstr>PROJECT INPUT SHEET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Karl Peet</cp:lastModifiedBy>
  <dcterms:created xsi:type="dcterms:W3CDTF">2015-08-04T02:28:50Z</dcterms:created>
  <dcterms:modified xsi:type="dcterms:W3CDTF">2016-08-17T14:00:33Z</dcterms:modified>
</cp:coreProperties>
</file>